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 codeName="{00000000-0000-0000-0000-000000000000}"/>
  <workbookPr date1904="1" showInkAnnotation="0" codeName="ThisWorkbook" autoCompressPictures="0"/>
  <bookViews>
    <workbookView xWindow="1240" yWindow="0" windowWidth="25600" windowHeight="15520" tabRatio="500"/>
  </bookViews>
  <sheets>
    <sheet name="Sample" sheetId="60" r:id="rId1"/>
    <sheet name="Blank" sheetId="59" r:id="rId2"/>
    <sheet name="12 Mo Sample" sheetId="30" r:id="rId3"/>
    <sheet name="6-4-5 12 Mo Sample" sheetId="61" r:id="rId4"/>
    <sheet name="Color Coded" sheetId="19" r:id="rId5"/>
    <sheet name="Cust Qualified Calculator" sheetId="39" r:id="rId6"/>
    <sheet name="Income Estimator" sheetId="20" r:id="rId7"/>
    <sheet name="Picture Income Est" sheetId="35" state="hidden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61" l="1"/>
  <c r="R30" i="61"/>
  <c r="R32" i="61"/>
  <c r="R31" i="61"/>
  <c r="T13" i="60"/>
  <c r="T14" i="60"/>
  <c r="T15" i="60"/>
  <c r="T16" i="60"/>
  <c r="M8" i="60"/>
  <c r="N8" i="60"/>
  <c r="M9" i="60"/>
  <c r="N9" i="60"/>
  <c r="M10" i="60"/>
  <c r="N10" i="60"/>
  <c r="N11" i="60"/>
  <c r="O10" i="60"/>
  <c r="O9" i="60"/>
  <c r="T11" i="60"/>
  <c r="V11" i="60"/>
  <c r="T7" i="60"/>
  <c r="T8" i="60"/>
  <c r="U8" i="60"/>
  <c r="S7" i="60"/>
  <c r="S8" i="60"/>
  <c r="V8" i="60"/>
  <c r="Q8" i="60"/>
  <c r="O8" i="60"/>
  <c r="T9" i="60"/>
  <c r="Q9" i="60"/>
  <c r="Q10" i="60"/>
  <c r="Q11" i="60"/>
  <c r="U7" i="60"/>
  <c r="V7" i="60"/>
  <c r="P8" i="60"/>
  <c r="P9" i="60"/>
  <c r="P11" i="60"/>
  <c r="M11" i="60"/>
  <c r="K11" i="60"/>
  <c r="G11" i="60"/>
  <c r="T10" i="60"/>
  <c r="V10" i="60"/>
  <c r="I10" i="60"/>
  <c r="J10" i="60"/>
  <c r="V9" i="60"/>
  <c r="I9" i="60"/>
  <c r="J9" i="60"/>
  <c r="W8" i="60"/>
  <c r="I8" i="60"/>
  <c r="J8" i="60"/>
  <c r="W7" i="60"/>
  <c r="U6" i="60"/>
  <c r="T4" i="60"/>
  <c r="U4" i="60"/>
  <c r="W4" i="60"/>
  <c r="T3" i="60"/>
  <c r="U3" i="60"/>
  <c r="W3" i="60"/>
  <c r="T2" i="60"/>
  <c r="U2" i="60"/>
  <c r="W2" i="60"/>
  <c r="T13" i="59"/>
  <c r="T14" i="59"/>
  <c r="T15" i="59"/>
  <c r="T16" i="59"/>
  <c r="M8" i="59"/>
  <c r="N8" i="59"/>
  <c r="M9" i="59"/>
  <c r="N9" i="59"/>
  <c r="M10" i="59"/>
  <c r="N10" i="59"/>
  <c r="N11" i="59"/>
  <c r="O10" i="59"/>
  <c r="O9" i="59"/>
  <c r="T11" i="59"/>
  <c r="V11" i="59"/>
  <c r="T7" i="59"/>
  <c r="T8" i="59"/>
  <c r="U8" i="59"/>
  <c r="S7" i="59"/>
  <c r="S8" i="59"/>
  <c r="V8" i="59"/>
  <c r="Q8" i="59"/>
  <c r="O8" i="59"/>
  <c r="T9" i="59"/>
  <c r="Q9" i="59"/>
  <c r="Q10" i="59"/>
  <c r="Q11" i="59"/>
  <c r="U7" i="59"/>
  <c r="V7" i="59"/>
  <c r="P8" i="59"/>
  <c r="P9" i="59"/>
  <c r="P11" i="59"/>
  <c r="M11" i="59"/>
  <c r="K11" i="59"/>
  <c r="G11" i="59"/>
  <c r="T10" i="59"/>
  <c r="V10" i="59"/>
  <c r="I10" i="59"/>
  <c r="J10" i="59"/>
  <c r="V9" i="59"/>
  <c r="I9" i="59"/>
  <c r="J9" i="59"/>
  <c r="W8" i="59"/>
  <c r="I8" i="59"/>
  <c r="J8" i="59"/>
  <c r="W7" i="59"/>
  <c r="U6" i="59"/>
  <c r="T4" i="59"/>
  <c r="U4" i="59"/>
  <c r="W4" i="59"/>
  <c r="T3" i="59"/>
  <c r="U3" i="59"/>
  <c r="W3" i="59"/>
  <c r="T2" i="59"/>
  <c r="U2" i="59"/>
  <c r="W2" i="59"/>
  <c r="E13" i="39"/>
  <c r="F13" i="39"/>
  <c r="E12" i="39"/>
  <c r="F12" i="39"/>
  <c r="E6" i="39"/>
  <c r="F6" i="39"/>
  <c r="E5" i="39"/>
  <c r="F5" i="39"/>
  <c r="L22" i="20"/>
  <c r="P21" i="20"/>
  <c r="P20" i="20"/>
  <c r="D19" i="20"/>
  <c r="D20" i="20"/>
  <c r="D21" i="20"/>
  <c r="D22" i="20"/>
  <c r="P19" i="20"/>
  <c r="L21" i="20"/>
  <c r="H21" i="20"/>
  <c r="L19" i="20"/>
  <c r="P22" i="20"/>
  <c r="H19" i="20"/>
  <c r="H22" i="20"/>
  <c r="C21" i="20"/>
</calcChain>
</file>

<file path=xl/sharedStrings.xml><?xml version="1.0" encoding="utf-8"?>
<sst xmlns="http://schemas.openxmlformats.org/spreadsheetml/2006/main" count="381" uniqueCount="177">
  <si>
    <t>Total</t>
  </si>
  <si>
    <t>Average</t>
  </si>
  <si>
    <t>Month-end Payout</t>
  </si>
  <si>
    <t>RSP</t>
  </si>
  <si>
    <t>Earnings</t>
  </si>
  <si>
    <t>Commissions</t>
  </si>
  <si>
    <t>PB</t>
  </si>
  <si>
    <t>POB</t>
  </si>
  <si>
    <t>Pers(New Cust)</t>
  </si>
  <si>
    <t>Pers(Total)</t>
  </si>
  <si>
    <t>Pers &amp; DLRs</t>
  </si>
  <si>
    <t>PBQ</t>
  </si>
  <si>
    <t>POBQ(OPEN)</t>
  </si>
  <si>
    <t>Volume</t>
  </si>
  <si>
    <t>PB1</t>
  </si>
  <si>
    <t>PB2</t>
  </si>
  <si>
    <t>PB3</t>
  </si>
  <si>
    <t>PB4</t>
  </si>
  <si>
    <t>PB5</t>
  </si>
  <si>
    <t>Payline</t>
  </si>
  <si>
    <t>PB Legs</t>
  </si>
  <si>
    <t>Structure</t>
  </si>
  <si>
    <t>POB Legs</t>
  </si>
  <si>
    <t>Leg Balance%(top3)</t>
  </si>
  <si>
    <t>Cntry</t>
  </si>
  <si>
    <t>% Avg PVC</t>
  </si>
  <si>
    <t>Qualified Legs</t>
  </si>
  <si>
    <t xml:space="preserve">Col 6 </t>
  </si>
  <si>
    <t>Col 4</t>
  </si>
  <si>
    <t>Col 5</t>
  </si>
  <si>
    <t xml:space="preserve">PC's </t>
  </si>
  <si>
    <t>HLP's</t>
  </si>
  <si>
    <t>Col 6</t>
  </si>
  <si>
    <t xml:space="preserve">PVC Needed </t>
  </si>
  <si>
    <t>Trios Needed</t>
  </si>
  <si>
    <t>Trios Per Month</t>
  </si>
  <si>
    <t># of Months</t>
  </si>
  <si>
    <t>A's, 1's, 2's</t>
  </si>
  <si>
    <t xml:space="preserve">Columns 6 4 5 </t>
  </si>
  <si>
    <t>2000+'s</t>
  </si>
  <si>
    <t>Col 4  (PB)</t>
  </si>
  <si>
    <t>Col 6   (Pers Total)</t>
  </si>
  <si>
    <t>Col 5  (POB Open)</t>
  </si>
  <si>
    <t>Resulting  Trio Plan</t>
  </si>
  <si>
    <t>Supp Payout</t>
  </si>
  <si>
    <t>Bonus</t>
  </si>
  <si>
    <t>PB Qualifiers</t>
  </si>
  <si>
    <t>POB Qualifiers</t>
  </si>
  <si>
    <t>Promotions</t>
  </si>
  <si>
    <t>New DLRs</t>
  </si>
  <si>
    <t>New DDs</t>
  </si>
  <si>
    <t>New VFs</t>
  </si>
  <si>
    <t>New SCs</t>
  </si>
  <si>
    <t xml:space="preserve"> Resulting PVC</t>
  </si>
  <si>
    <t>VF Income Results</t>
  </si>
  <si>
    <t>SC Income Results</t>
  </si>
  <si>
    <t xml:space="preserve"> 6-4-5 Income</t>
  </si>
  <si>
    <t xml:space="preserve">Col 6-4-5 </t>
  </si>
  <si>
    <t xml:space="preserve">PC D DD VF </t>
  </si>
  <si>
    <t xml:space="preserve">A, 1, 2 </t>
  </si>
  <si>
    <t>Current Month Col 6-4-5 PVC</t>
  </si>
  <si>
    <t>Maximize your 6-4-5  Income $1,500</t>
  </si>
  <si>
    <t xml:space="preserve">Income </t>
  </si>
  <si>
    <t>Income Targets</t>
  </si>
  <si>
    <r>
      <rPr>
        <b/>
        <sz val="12"/>
        <color indexed="51"/>
        <rFont val="Calibri"/>
      </rPr>
      <t xml:space="preserve">….. </t>
    </r>
    <r>
      <rPr>
        <b/>
        <sz val="12"/>
        <color indexed="8"/>
        <rFont val="Calibri"/>
        <family val="2"/>
      </rPr>
      <t xml:space="preserve">PVC </t>
    </r>
    <r>
      <rPr>
        <b/>
        <sz val="12"/>
        <color indexed="51"/>
        <rFont val="Calibri"/>
      </rPr>
      <t xml:space="preserve">  … </t>
    </r>
    <r>
      <rPr>
        <b/>
        <sz val="12"/>
        <color indexed="8"/>
        <rFont val="Calibri"/>
        <family val="2"/>
      </rPr>
      <t>Results</t>
    </r>
  </si>
  <si>
    <t>New Cust)</t>
  </si>
  <si>
    <r>
      <rPr>
        <b/>
        <sz val="12"/>
        <color indexed="51"/>
        <rFont val="Calibri"/>
      </rPr>
      <t>…..</t>
    </r>
    <r>
      <rPr>
        <b/>
        <sz val="12"/>
        <rFont val="Calibri"/>
      </rPr>
      <t xml:space="preserve"> Enter</t>
    </r>
    <r>
      <rPr>
        <b/>
        <sz val="12"/>
        <color indexed="51"/>
        <rFont val="Calibri"/>
      </rPr>
      <t xml:space="preserve"> …..   </t>
    </r>
    <r>
      <rPr>
        <b/>
        <sz val="12"/>
        <rFont val="Calibri"/>
      </rPr>
      <t xml:space="preserve">    Data</t>
    </r>
  </si>
  <si>
    <t xml:space="preserve">      Choose View in Order</t>
  </si>
  <si>
    <t>Enter Your Plan</t>
  </si>
  <si>
    <t xml:space="preserve">Enter Timeline  </t>
  </si>
  <si>
    <t>Name</t>
  </si>
  <si>
    <t>POBQ (OPEN)</t>
  </si>
  <si>
    <t>Month</t>
  </si>
  <si>
    <t>New SSC</t>
  </si>
  <si>
    <t>New QNMD</t>
  </si>
  <si>
    <t>New NMD</t>
  </si>
  <si>
    <t>Simple, Fun and Financially Rewarding</t>
  </si>
  <si>
    <t xml:space="preserve"> 6-4-5 Residual Income</t>
  </si>
  <si>
    <t>ABC Easy as 123</t>
  </si>
  <si>
    <t>A: Customers</t>
  </si>
  <si>
    <t>B: Level 1</t>
  </si>
  <si>
    <t xml:space="preserve">   B: Level 2</t>
  </si>
  <si>
    <t xml:space="preserve">       B:  Level 3</t>
  </si>
  <si>
    <t xml:space="preserve">   40 Trio Customers</t>
  </si>
  <si>
    <r>
      <rPr>
        <b/>
        <sz val="11"/>
        <rFont val="Calibri"/>
        <family val="2"/>
      </rPr>
      <t xml:space="preserve"> 40 T</t>
    </r>
    <r>
      <rPr>
        <b/>
        <sz val="11"/>
        <color indexed="8"/>
        <rFont val="Calibri"/>
        <family val="2"/>
      </rPr>
      <t>rio Customers from</t>
    </r>
  </si>
  <si>
    <t>80 Trio Customers from</t>
  </si>
  <si>
    <t>Total SC Income from</t>
  </si>
  <si>
    <t>Your Personal Customers</t>
  </si>
  <si>
    <t xml:space="preserve"> Dealers &amp; Direct Distributors</t>
  </si>
  <si>
    <t>Virtual Franchisees</t>
  </si>
  <si>
    <t>PC, DLR/ DD &amp; VF's</t>
  </si>
  <si>
    <t xml:space="preserve"> 1,600 PVC</t>
  </si>
  <si>
    <t>1,600 PVC</t>
  </si>
  <si>
    <t xml:space="preserve">3,200 PVC </t>
  </si>
  <si>
    <t xml:space="preserve"> (A, B1 &amp; B2)</t>
  </si>
  <si>
    <t>Strong Customer Base</t>
  </si>
  <si>
    <t>✚</t>
  </si>
  <si>
    <t>10 HLP's w/ 4 Trios</t>
  </si>
  <si>
    <t>4 VF's w/ 20 Trios</t>
  </si>
  <si>
    <t>=</t>
  </si>
  <si>
    <r>
      <t>Residual Monthly Income</t>
    </r>
    <r>
      <rPr>
        <b/>
        <i/>
        <sz val="11"/>
        <color indexed="8"/>
        <rFont val="Calibri"/>
      </rPr>
      <t xml:space="preserve">  </t>
    </r>
  </si>
  <si>
    <t xml:space="preserve"> Customer Orders</t>
  </si>
  <si>
    <t>DLR's &amp; DD Orders</t>
  </si>
  <si>
    <t xml:space="preserve"> Your VF's Orders</t>
  </si>
  <si>
    <t>Rounded PVC</t>
  </si>
  <si>
    <t>Income from</t>
  </si>
  <si>
    <t xml:space="preserve"> Monthly Trio PVC</t>
  </si>
  <si>
    <t>Cumulative Column Total</t>
  </si>
  <si>
    <t>A, B1, B2</t>
  </si>
  <si>
    <t xml:space="preserve"> Posted PVC</t>
  </si>
  <si>
    <t xml:space="preserve">  Col 6    (PC)</t>
  </si>
  <si>
    <t xml:space="preserve">  Rate</t>
  </si>
  <si>
    <t xml:space="preserve"> Rate</t>
  </si>
  <si>
    <t xml:space="preserve">  Col 4    (PB)</t>
  </si>
  <si>
    <t xml:space="preserve">  Retail Profit</t>
  </si>
  <si>
    <t xml:space="preserve"> Col 4 Dist's </t>
  </si>
  <si>
    <t xml:space="preserve"> Col 5 VF's</t>
  </si>
  <si>
    <t xml:space="preserve">  Col 5    (POB)</t>
  </si>
  <si>
    <t>Col 6 Customers</t>
  </si>
  <si>
    <t>Col 4 DLR &amp; DD</t>
  </si>
  <si>
    <t xml:space="preserve">    Col 5 VF</t>
  </si>
  <si>
    <t xml:space="preserve"> Total 6-4-5 Income</t>
  </si>
  <si>
    <t>Rounded</t>
  </si>
  <si>
    <t>PVC   Targets</t>
  </si>
  <si>
    <t>40 1's</t>
  </si>
  <si>
    <t>80 2's</t>
  </si>
  <si>
    <t>PVC Goal Rounded</t>
  </si>
  <si>
    <t xml:space="preserve"> 40 A's </t>
  </si>
  <si>
    <t xml:space="preserve">           Customer Qualified with over 1,000 </t>
  </si>
  <si>
    <t>Position</t>
  </si>
  <si>
    <t xml:space="preserve">PVC </t>
  </si>
  <si>
    <t>Residual Income</t>
  </si>
  <si>
    <t>VF</t>
  </si>
  <si>
    <t>SC</t>
  </si>
  <si>
    <t xml:space="preserve">            Customer Qualified with over 1,600</t>
  </si>
  <si>
    <t>Enter # of Trios</t>
  </si>
  <si>
    <t>Paycheck</t>
  </si>
  <si>
    <t xml:space="preserve">Col 4 </t>
  </si>
  <si>
    <t>Col 6 VF</t>
  </si>
  <si>
    <t>Col 6 SC</t>
  </si>
  <si>
    <t>Trios</t>
  </si>
  <si>
    <t>160 Trios</t>
  </si>
  <si>
    <r>
      <rPr>
        <b/>
        <sz val="11"/>
        <color theme="1"/>
        <rFont val="Calibri"/>
        <scheme val="minor"/>
      </rPr>
      <t xml:space="preserve">Col 4 - </t>
    </r>
    <r>
      <rPr>
        <sz val="11"/>
        <color theme="1"/>
        <rFont val="Calibri"/>
        <family val="2"/>
        <scheme val="minor"/>
      </rPr>
      <t>Plan 3-4 Trios for DD's</t>
    </r>
  </si>
  <si>
    <r>
      <rPr>
        <b/>
        <sz val="11"/>
        <color theme="1"/>
        <rFont val="Calibri"/>
        <scheme val="minor"/>
      </rPr>
      <t xml:space="preserve">Col 5 - </t>
    </r>
    <r>
      <rPr>
        <sz val="11"/>
        <color theme="1"/>
        <rFont val="Calibri"/>
        <family val="2"/>
        <scheme val="minor"/>
      </rPr>
      <t>Plan 6 Trios for VF-PB</t>
    </r>
  </si>
  <si>
    <t>Col5</t>
  </si>
  <si>
    <t>Original</t>
  </si>
  <si>
    <t>PVC</t>
  </si>
  <si>
    <t>Column</t>
  </si>
  <si>
    <t>Add to Column</t>
  </si>
  <si>
    <t>End Result</t>
  </si>
  <si>
    <r>
      <rPr>
        <b/>
        <sz val="11"/>
        <color theme="1"/>
        <rFont val="Calibri"/>
        <scheme val="minor"/>
      </rPr>
      <t xml:space="preserve">Col 5 - </t>
    </r>
    <r>
      <rPr>
        <sz val="11"/>
        <color theme="1"/>
        <rFont val="Calibri"/>
        <family val="2"/>
        <scheme val="minor"/>
      </rPr>
      <t>Plan 6 Trios for FT-VF</t>
    </r>
  </si>
  <si>
    <t>6-4-5 Income Calculator</t>
  </si>
  <si>
    <t xml:space="preserve">  Conference to Conference Planning</t>
  </si>
  <si>
    <t xml:space="preserve">      Name:</t>
  </si>
  <si>
    <t>Revised 4/8/17</t>
  </si>
  <si>
    <t>Sample of a 6 Month Plan</t>
  </si>
  <si>
    <t>47 0 0</t>
  </si>
  <si>
    <t>37 0 0</t>
  </si>
  <si>
    <t>38 0 0</t>
  </si>
  <si>
    <t>40 0 0</t>
  </si>
  <si>
    <t>39 0 0</t>
  </si>
  <si>
    <t>33 0 0</t>
  </si>
  <si>
    <t>29 28 0</t>
  </si>
  <si>
    <t>33 24 0</t>
  </si>
  <si>
    <t>22 20 0</t>
  </si>
  <si>
    <t>23 18 0</t>
  </si>
  <si>
    <t>26 17 0</t>
  </si>
  <si>
    <t>23 23 0</t>
  </si>
  <si>
    <t>Cntry - % Avg PVC</t>
  </si>
  <si>
    <t>USA</t>
  </si>
  <si>
    <t>Mary Joe</t>
  </si>
  <si>
    <t>Susie Smith</t>
  </si>
  <si>
    <t>Month  Payout</t>
  </si>
  <si>
    <t>New Reps</t>
  </si>
  <si>
    <t>2000+</t>
  </si>
  <si>
    <t xml:space="preserve"> Conf to Conference -  6 Months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</si>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</sst>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&quot;$&quot;#,##0.00"/>
    <numFmt numFmtId="166" formatCode="&quot;$&quot;#,##0;[Red]&quot;$&quot;#,##0"/>
    <numFmt numFmtId="167" formatCode="0.0%"/>
  </numFmts>
  <fonts count="65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51"/>
      <name val="Calibri"/>
    </font>
    <font>
      <b/>
      <sz val="12"/>
      <name val="Calibri"/>
    </font>
    <font>
      <sz val="36"/>
      <name val="Arial"/>
    </font>
    <font>
      <b/>
      <i/>
      <sz val="48"/>
      <name val="Arial"/>
    </font>
    <font>
      <sz val="16"/>
      <name val="Zapf Dingbats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i/>
      <sz val="20"/>
      <name val="Arial"/>
    </font>
    <font>
      <b/>
      <i/>
      <sz val="11"/>
      <color indexed="8"/>
      <name val="Calibri"/>
    </font>
    <font>
      <b/>
      <i/>
      <sz val="10"/>
      <name val="Arial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6"/>
      <color rgb="FF000000"/>
      <name val="Calibri"/>
      <family val="2"/>
      <scheme val="minor"/>
    </font>
    <font>
      <b/>
      <i/>
      <sz val="12"/>
      <color rgb="FF000000"/>
      <name val="Calibri"/>
      <scheme val="minor"/>
    </font>
    <font>
      <b/>
      <i/>
      <sz val="12"/>
      <name val="Calibri"/>
      <scheme val="minor"/>
    </font>
    <font>
      <b/>
      <sz val="18"/>
      <color theme="1"/>
      <name val="Calibri"/>
      <scheme val="minor"/>
    </font>
    <font>
      <b/>
      <sz val="12"/>
      <color theme="1"/>
      <name val="Calibri"/>
      <family val="2"/>
    </font>
    <font>
      <b/>
      <sz val="18"/>
      <color rgb="FF000000"/>
      <name val="Calibri"/>
      <family val="2"/>
      <scheme val="minor"/>
    </font>
    <font>
      <sz val="28"/>
      <color theme="1"/>
      <name val="Calibri"/>
      <scheme val="minor"/>
    </font>
    <font>
      <b/>
      <i/>
      <sz val="28"/>
      <color theme="1"/>
      <name val="Calibri"/>
      <scheme val="minor"/>
    </font>
    <font>
      <i/>
      <sz val="16"/>
      <color theme="1"/>
      <name val="Calibri"/>
      <scheme val="minor"/>
    </font>
    <font>
      <b/>
      <i/>
      <sz val="9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i/>
      <sz val="10"/>
      <color indexed="8"/>
      <name val="Calibri"/>
      <scheme val="minor"/>
    </font>
    <font>
      <b/>
      <i/>
      <sz val="10"/>
      <color indexed="8"/>
      <name val="Calibri"/>
      <scheme val="minor"/>
    </font>
    <font>
      <b/>
      <i/>
      <sz val="10"/>
      <name val="Calibri"/>
      <scheme val="minor"/>
    </font>
    <font>
      <b/>
      <sz val="11"/>
      <color theme="1"/>
      <name val="Calibri"/>
      <scheme val="minor"/>
    </font>
    <font>
      <i/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FF0000"/>
      <name val="Arial"/>
    </font>
    <font>
      <b/>
      <i/>
      <sz val="11"/>
      <color theme="1"/>
      <name val="Calibri"/>
      <scheme val="minor"/>
    </font>
    <font>
      <sz val="16"/>
      <color theme="0"/>
      <name val="Zapf Dingbats"/>
    </font>
    <font>
      <sz val="11"/>
      <color theme="0"/>
      <name val="Calibri"/>
      <family val="2"/>
      <scheme val="minor"/>
    </font>
    <font>
      <b/>
      <i/>
      <sz val="20"/>
      <color theme="0"/>
      <name val="Arial"/>
    </font>
    <font>
      <b/>
      <sz val="10"/>
      <color theme="0"/>
      <name val="Calibri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b/>
      <i/>
      <sz val="16"/>
      <color theme="1"/>
      <name val="Calibri"/>
      <scheme val="minor"/>
    </font>
    <font>
      <i/>
      <sz val="9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scheme val="minor"/>
    </font>
    <font>
      <b/>
      <i/>
      <sz val="16"/>
      <name val="Calibri"/>
      <scheme val="minor"/>
    </font>
    <font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rgb="FF000000"/>
      <name val="Calibri"/>
    </font>
    <font>
      <b/>
      <i/>
      <sz val="11"/>
      <color rgb="FF000000"/>
      <name val="Lucida Grande"/>
    </font>
    <font>
      <sz val="14"/>
      <color theme="1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8CCC50"/>
        <bgColor rgb="FF000000"/>
      </patternFill>
    </fill>
    <fill>
      <patternFill patternType="solid">
        <fgColor rgb="FFEDAD0D"/>
        <bgColor indexed="64"/>
      </patternFill>
    </fill>
    <fill>
      <patternFill patternType="solid">
        <fgColor rgb="FFD4D4FF"/>
        <bgColor indexed="64"/>
      </patternFill>
    </fill>
    <fill>
      <patternFill patternType="solid">
        <fgColor rgb="FFEDAD0D"/>
        <bgColor rgb="FF000000"/>
      </patternFill>
    </fill>
    <fill>
      <patternFill patternType="solid">
        <fgColor rgb="FF8CCC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</fills>
  <borders count="125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rgb="FF000000"/>
      </left>
      <right style="thin">
        <color indexed="8"/>
      </right>
      <top style="thin">
        <color indexed="8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indexed="8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indexed="8"/>
      </right>
      <top style="thick">
        <color rgb="FF000000"/>
      </top>
      <bottom style="thin">
        <color indexed="8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indexed="8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indexed="8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000000"/>
      </left>
      <right style="thick">
        <color indexed="8"/>
      </right>
      <top style="thick">
        <color rgb="FF000000"/>
      </top>
      <bottom/>
      <diagonal/>
    </border>
    <border>
      <left/>
      <right style="thick">
        <color indexed="8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 style="thick">
        <color indexed="8"/>
      </right>
      <top/>
      <bottom style="thin">
        <color indexed="8"/>
      </bottom>
      <diagonal/>
    </border>
    <border>
      <left style="thick">
        <color rgb="FF000000"/>
      </left>
      <right style="thick">
        <color indexed="8"/>
      </right>
      <top style="thin">
        <color indexed="8"/>
      </top>
      <bottom style="thick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51">
    <xf numFmtId="0" fontId="0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76">
    <xf numFmtId="0" fontId="0" fillId="0" borderId="0" xfId="0"/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3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49" xfId="0" applyFont="1" applyFill="1" applyBorder="1" applyAlignment="1" applyProtection="1">
      <alignment horizontal="center" vertical="center" wrapText="1"/>
    </xf>
    <xf numFmtId="0" fontId="14" fillId="5" borderId="50" xfId="0" applyFont="1" applyFill="1" applyBorder="1" applyAlignment="1" applyProtection="1">
      <alignment horizontal="center" vertical="center" wrapText="1"/>
    </xf>
    <xf numFmtId="0" fontId="14" fillId="6" borderId="51" xfId="0" applyFont="1" applyFill="1" applyBorder="1" applyAlignment="1" applyProtection="1">
      <alignment horizontal="center" vertical="center" wrapText="1"/>
      <protection locked="0"/>
    </xf>
    <xf numFmtId="0" fontId="14" fillId="5" borderId="52" xfId="0" applyFont="1" applyFill="1" applyBorder="1" applyAlignment="1" applyProtection="1">
      <alignment horizontal="center" vertical="center" wrapText="1"/>
    </xf>
    <xf numFmtId="10" fontId="15" fillId="0" borderId="0" xfId="0" applyNumberFormat="1" applyFont="1"/>
    <xf numFmtId="0" fontId="13" fillId="5" borderId="52" xfId="0" applyFont="1" applyFill="1" applyBorder="1" applyAlignment="1" applyProtection="1">
      <alignment horizontal="center" vertical="center" wrapText="1"/>
    </xf>
    <xf numFmtId="0" fontId="13" fillId="5" borderId="51" xfId="0" applyFont="1" applyFill="1" applyBorder="1" applyAlignment="1" applyProtection="1">
      <alignment horizontal="center" vertical="center" wrapText="1"/>
    </xf>
    <xf numFmtId="0" fontId="14" fillId="5" borderId="51" xfId="0" applyFont="1" applyFill="1" applyBorder="1" applyAlignment="1" applyProtection="1">
      <alignment horizontal="center" vertical="center" wrapText="1"/>
    </xf>
    <xf numFmtId="0" fontId="13" fillId="6" borderId="53" xfId="0" applyFont="1" applyFill="1" applyBorder="1" applyAlignment="1" applyProtection="1">
      <alignment horizontal="center" vertical="center" wrapText="1"/>
    </xf>
    <xf numFmtId="0" fontId="15" fillId="0" borderId="1" xfId="0" applyFont="1" applyBorder="1"/>
    <xf numFmtId="0" fontId="17" fillId="4" borderId="0" xfId="0" applyFont="1" applyFill="1"/>
    <xf numFmtId="0" fontId="17" fillId="6" borderId="0" xfId="0" applyFont="1" applyFill="1"/>
    <xf numFmtId="0" fontId="17" fillId="7" borderId="0" xfId="0" applyFont="1" applyFill="1"/>
    <xf numFmtId="0" fontId="17" fillId="3" borderId="1" xfId="0" applyFont="1" applyFill="1" applyBorder="1"/>
    <xf numFmtId="0" fontId="17" fillId="0" borderId="1" xfId="0" applyFont="1" applyBorder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7" borderId="0" xfId="0" applyFont="1" applyFill="1" applyAlignment="1">
      <alignment horizontal="right" indent="1"/>
    </xf>
    <xf numFmtId="0" fontId="17" fillId="3" borderId="0" xfId="0" applyFont="1" applyFill="1" applyAlignment="1">
      <alignment horizontal="right" indent="1"/>
    </xf>
    <xf numFmtId="0" fontId="17" fillId="4" borderId="0" xfId="0" applyFont="1" applyFill="1" applyAlignment="1">
      <alignment horizontal="right" indent="1"/>
    </xf>
    <xf numFmtId="16" fontId="17" fillId="2" borderId="2" xfId="0" applyNumberFormat="1" applyFont="1" applyFill="1" applyBorder="1" applyAlignment="1">
      <alignment horizontal="center" vertical="center"/>
    </xf>
    <xf numFmtId="16" fontId="17" fillId="2" borderId="3" xfId="0" applyNumberFormat="1" applyFont="1" applyFill="1" applyBorder="1" applyAlignment="1">
      <alignment horizontal="center" vertical="center"/>
    </xf>
    <xf numFmtId="16" fontId="17" fillId="2" borderId="4" xfId="0" applyNumberFormat="1" applyFont="1" applyFill="1" applyBorder="1" applyAlignment="1">
      <alignment horizontal="center" vertical="center"/>
    </xf>
    <xf numFmtId="0" fontId="14" fillId="4" borderId="5" xfId="0" applyFont="1" applyFill="1" applyBorder="1"/>
    <xf numFmtId="0" fontId="15" fillId="0" borderId="6" xfId="0" applyFont="1" applyBorder="1"/>
    <xf numFmtId="0" fontId="15" fillId="0" borderId="5" xfId="0" applyFont="1" applyBorder="1"/>
    <xf numFmtId="0" fontId="17" fillId="7" borderId="6" xfId="0" applyFont="1" applyFill="1" applyBorder="1"/>
    <xf numFmtId="0" fontId="17" fillId="3" borderId="6" xfId="0" applyFont="1" applyFill="1" applyBorder="1"/>
    <xf numFmtId="0" fontId="17" fillId="4" borderId="6" xfId="0" applyFont="1" applyFill="1" applyBorder="1"/>
    <xf numFmtId="0" fontId="18" fillId="6" borderId="5" xfId="0" applyFont="1" applyFill="1" applyBorder="1"/>
    <xf numFmtId="3" fontId="14" fillId="8" borderId="54" xfId="0" applyNumberFormat="1" applyFont="1" applyFill="1" applyBorder="1" applyAlignment="1" applyProtection="1">
      <alignment horizontal="center" vertical="center"/>
    </xf>
    <xf numFmtId="0" fontId="13" fillId="7" borderId="55" xfId="0" applyFont="1" applyFill="1" applyBorder="1" applyAlignment="1" applyProtection="1">
      <alignment horizontal="center" vertical="center"/>
    </xf>
    <xf numFmtId="164" fontId="14" fillId="8" borderId="54" xfId="0" applyNumberFormat="1" applyFont="1" applyFill="1" applyBorder="1" applyAlignment="1" applyProtection="1">
      <alignment horizontal="center" vertical="center"/>
    </xf>
    <xf numFmtId="3" fontId="14" fillId="9" borderId="56" xfId="0" applyNumberFormat="1" applyFont="1" applyFill="1" applyBorder="1" applyAlignment="1" applyProtection="1">
      <alignment horizontal="center" vertical="center"/>
    </xf>
    <xf numFmtId="0" fontId="13" fillId="3" borderId="57" xfId="0" applyFont="1" applyFill="1" applyBorder="1" applyAlignment="1" applyProtection="1">
      <alignment horizontal="center" vertical="center"/>
    </xf>
    <xf numFmtId="164" fontId="14" fillId="9" borderId="56" xfId="0" applyNumberFormat="1" applyFont="1" applyFill="1" applyBorder="1" applyAlignment="1" applyProtection="1">
      <alignment horizontal="center" vertical="center"/>
    </xf>
    <xf numFmtId="3" fontId="14" fillId="10" borderId="58" xfId="0" applyNumberFormat="1" applyFont="1" applyFill="1" applyBorder="1" applyAlignment="1" applyProtection="1">
      <alignment horizontal="center" vertical="center"/>
    </xf>
    <xf numFmtId="0" fontId="13" fillId="4" borderId="59" xfId="0" applyFont="1" applyFill="1" applyBorder="1" applyAlignment="1" applyProtection="1">
      <alignment horizontal="center" vertical="center"/>
    </xf>
    <xf numFmtId="164" fontId="14" fillId="10" borderId="58" xfId="0" applyNumberFormat="1" applyFont="1" applyFill="1" applyBorder="1" applyAlignment="1" applyProtection="1">
      <alignment horizontal="center" vertical="center"/>
    </xf>
    <xf numFmtId="3" fontId="14" fillId="8" borderId="60" xfId="0" applyNumberFormat="1" applyFont="1" applyFill="1" applyBorder="1" applyAlignment="1" applyProtection="1">
      <alignment horizontal="center" vertical="center"/>
    </xf>
    <xf numFmtId="3" fontId="14" fillId="8" borderId="61" xfId="0" applyNumberFormat="1" applyFont="1" applyFill="1" applyBorder="1" applyAlignment="1" applyProtection="1">
      <alignment horizontal="center" vertical="center"/>
    </xf>
    <xf numFmtId="3" fontId="13" fillId="7" borderId="7" xfId="0" applyNumberFormat="1" applyFont="1" applyFill="1" applyBorder="1" applyAlignment="1" applyProtection="1">
      <alignment horizontal="center" vertical="center"/>
    </xf>
    <xf numFmtId="3" fontId="13" fillId="7" borderId="62" xfId="0" applyNumberFormat="1" applyFont="1" applyFill="1" applyBorder="1" applyAlignment="1" applyProtection="1">
      <alignment horizontal="center" vertical="center"/>
    </xf>
    <xf numFmtId="3" fontId="13" fillId="7" borderId="63" xfId="0" applyNumberFormat="1" applyFont="1" applyFill="1" applyBorder="1" applyAlignment="1" applyProtection="1">
      <alignment horizontal="center" vertical="center"/>
    </xf>
    <xf numFmtId="164" fontId="14" fillId="8" borderId="64" xfId="0" applyNumberFormat="1" applyFont="1" applyFill="1" applyBorder="1" applyAlignment="1" applyProtection="1">
      <alignment horizontal="center" vertical="center"/>
    </xf>
    <xf numFmtId="164" fontId="14" fillId="8" borderId="65" xfId="0" applyNumberFormat="1" applyFont="1" applyFill="1" applyBorder="1" applyAlignment="1" applyProtection="1">
      <alignment horizontal="center" vertical="center"/>
    </xf>
    <xf numFmtId="3" fontId="14" fillId="9" borderId="60" xfId="0" applyNumberFormat="1" applyFont="1" applyFill="1" applyBorder="1" applyAlignment="1" applyProtection="1">
      <alignment horizontal="center" vertical="center"/>
    </xf>
    <xf numFmtId="3" fontId="14" fillId="9" borderId="61" xfId="0" applyNumberFormat="1" applyFont="1" applyFill="1" applyBorder="1" applyAlignment="1" applyProtection="1">
      <alignment horizontal="center" vertical="center"/>
    </xf>
    <xf numFmtId="3" fontId="13" fillId="3" borderId="7" xfId="0" applyNumberFormat="1" applyFont="1" applyFill="1" applyBorder="1" applyAlignment="1" applyProtection="1">
      <alignment horizontal="center" vertical="center"/>
    </xf>
    <xf numFmtId="3" fontId="13" fillId="3" borderId="66" xfId="0" applyNumberFormat="1" applyFont="1" applyFill="1" applyBorder="1" applyAlignment="1" applyProtection="1">
      <alignment horizontal="center" vertical="center"/>
    </xf>
    <xf numFmtId="3" fontId="14" fillId="9" borderId="54" xfId="0" applyNumberFormat="1" applyFont="1" applyFill="1" applyBorder="1" applyAlignment="1" applyProtection="1">
      <alignment horizontal="center" vertical="center"/>
    </xf>
    <xf numFmtId="164" fontId="13" fillId="3" borderId="67" xfId="0" applyNumberFormat="1" applyFont="1" applyFill="1" applyBorder="1" applyAlignment="1" applyProtection="1">
      <alignment horizontal="center" vertical="center"/>
    </xf>
    <xf numFmtId="164" fontId="13" fillId="3" borderId="68" xfId="0" applyNumberFormat="1" applyFont="1" applyFill="1" applyBorder="1" applyAlignment="1" applyProtection="1">
      <alignment horizontal="center" vertical="center"/>
    </xf>
    <xf numFmtId="3" fontId="14" fillId="10" borderId="69" xfId="0" applyNumberFormat="1" applyFont="1" applyFill="1" applyBorder="1" applyAlignment="1" applyProtection="1">
      <alignment horizontal="center" vertical="center"/>
    </xf>
    <xf numFmtId="3" fontId="14" fillId="10" borderId="70" xfId="0" applyNumberFormat="1" applyFont="1" applyFill="1" applyBorder="1" applyAlignment="1" applyProtection="1">
      <alignment horizontal="center" vertical="center"/>
    </xf>
    <xf numFmtId="3" fontId="13" fillId="4" borderId="9" xfId="0" applyNumberFormat="1" applyFont="1" applyFill="1" applyBorder="1" applyAlignment="1" applyProtection="1">
      <alignment horizontal="center" vertical="center"/>
    </xf>
    <xf numFmtId="3" fontId="13" fillId="4" borderId="71" xfId="0" applyNumberFormat="1" applyFont="1" applyFill="1" applyBorder="1" applyAlignment="1" applyProtection="1">
      <alignment horizontal="center" vertical="center"/>
    </xf>
    <xf numFmtId="164" fontId="13" fillId="4" borderId="72" xfId="0" applyNumberFormat="1" applyFont="1" applyFill="1" applyBorder="1" applyAlignment="1" applyProtection="1">
      <alignment horizontal="center" vertical="center"/>
    </xf>
    <xf numFmtId="164" fontId="13" fillId="4" borderId="73" xfId="0" applyNumberFormat="1" applyFont="1" applyFill="1" applyBorder="1" applyAlignment="1" applyProtection="1">
      <alignment horizontal="center" vertical="center"/>
    </xf>
    <xf numFmtId="0" fontId="3" fillId="6" borderId="53" xfId="0" applyFont="1" applyFill="1" applyBorder="1" applyAlignment="1" applyProtection="1">
      <alignment horizontal="center" vertical="center" wrapText="1"/>
    </xf>
    <xf numFmtId="164" fontId="13" fillId="6" borderId="74" xfId="0" applyNumberFormat="1" applyFont="1" applyFill="1" applyBorder="1" applyAlignment="1" applyProtection="1">
      <alignment horizontal="center" vertical="center"/>
    </xf>
    <xf numFmtId="164" fontId="13" fillId="6" borderId="75" xfId="0" applyNumberFormat="1" applyFont="1" applyFill="1" applyBorder="1" applyAlignment="1" applyProtection="1">
      <alignment horizontal="center" vertical="center"/>
    </xf>
    <xf numFmtId="0" fontId="13" fillId="6" borderId="53" xfId="0" applyFont="1" applyFill="1" applyBorder="1" applyAlignment="1" applyProtection="1">
      <alignment horizontal="center" vertical="center"/>
    </xf>
    <xf numFmtId="164" fontId="13" fillId="6" borderId="53" xfId="0" applyNumberFormat="1" applyFont="1" applyFill="1" applyBorder="1" applyAlignment="1" applyProtection="1">
      <alignment horizontal="center" vertical="center"/>
    </xf>
    <xf numFmtId="3" fontId="14" fillId="8" borderId="54" xfId="0" applyNumberFormat="1" applyFont="1" applyFill="1" applyBorder="1" applyAlignment="1" applyProtection="1">
      <alignment horizontal="center" vertical="center"/>
      <protection locked="0"/>
    </xf>
    <xf numFmtId="3" fontId="14" fillId="11" borderId="54" xfId="0" applyNumberFormat="1" applyFont="1" applyFill="1" applyBorder="1" applyAlignment="1" applyProtection="1">
      <alignment horizontal="center" vertical="center"/>
      <protection locked="0"/>
    </xf>
    <xf numFmtId="3" fontId="14" fillId="10" borderId="76" xfId="0" applyNumberFormat="1" applyFont="1" applyFill="1" applyBorder="1" applyAlignment="1" applyProtection="1">
      <alignment horizontal="center" vertical="center"/>
      <protection locked="0"/>
    </xf>
    <xf numFmtId="0" fontId="19" fillId="12" borderId="0" xfId="0" applyFont="1" applyFill="1" applyAlignment="1" applyProtection="1">
      <alignment horizontal="left" indent="1"/>
      <protection locked="0"/>
    </xf>
    <xf numFmtId="0" fontId="20" fillId="12" borderId="0" xfId="0" applyFont="1" applyFill="1" applyAlignment="1" applyProtection="1">
      <alignment horizontal="left" vertical="center"/>
      <protection locked="0"/>
    </xf>
    <xf numFmtId="0" fontId="0" fillId="12" borderId="0" xfId="0" applyFill="1" applyProtection="1">
      <protection locked="0"/>
    </xf>
    <xf numFmtId="0" fontId="0" fillId="12" borderId="0" xfId="0" applyFill="1" applyAlignment="1" applyProtection="1">
      <alignment wrapText="1"/>
      <protection locked="0"/>
    </xf>
    <xf numFmtId="0" fontId="21" fillId="12" borderId="0" xfId="0" applyFont="1" applyFill="1" applyProtection="1"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22" fillId="12" borderId="0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Protection="1">
      <protection locked="0"/>
    </xf>
    <xf numFmtId="0" fontId="0" fillId="12" borderId="0" xfId="0" applyFont="1" applyFill="1" applyAlignment="1" applyProtection="1">
      <alignment horizontal="center" vertical="center"/>
      <protection locked="0"/>
    </xf>
    <xf numFmtId="0" fontId="15" fillId="12" borderId="0" xfId="0" applyFont="1" applyFill="1" applyAlignment="1" applyProtection="1">
      <alignment horizontal="center" vertical="center"/>
      <protection locked="0"/>
    </xf>
    <xf numFmtId="3" fontId="15" fillId="12" borderId="0" xfId="0" applyNumberFormat="1" applyFont="1" applyFill="1" applyAlignment="1" applyProtection="1">
      <alignment horizontal="center" vertical="center"/>
      <protection locked="0"/>
    </xf>
    <xf numFmtId="0" fontId="0" fillId="12" borderId="0" xfId="0" applyFill="1" applyProtection="1"/>
    <xf numFmtId="3" fontId="0" fillId="12" borderId="0" xfId="0" applyNumberFormat="1" applyFill="1" applyProtection="1">
      <protection locked="0"/>
    </xf>
    <xf numFmtId="0" fontId="22" fillId="6" borderId="77" xfId="0" applyFont="1" applyFill="1" applyBorder="1" applyAlignment="1" applyProtection="1">
      <alignment horizontal="center" vertical="center" wrapText="1"/>
    </xf>
    <xf numFmtId="0" fontId="14" fillId="6" borderId="78" xfId="0" applyFont="1" applyFill="1" applyBorder="1" applyAlignment="1" applyProtection="1">
      <alignment horizontal="center" vertical="center" wrapText="1"/>
      <protection locked="0"/>
    </xf>
    <xf numFmtId="3" fontId="14" fillId="8" borderId="79" xfId="0" applyNumberFormat="1" applyFont="1" applyFill="1" applyBorder="1" applyAlignment="1" applyProtection="1">
      <alignment horizontal="center" vertical="center"/>
      <protection locked="0"/>
    </xf>
    <xf numFmtId="3" fontId="14" fillId="9" borderId="79" xfId="0" applyNumberFormat="1" applyFont="1" applyFill="1" applyBorder="1" applyAlignment="1" applyProtection="1">
      <alignment horizontal="center" vertical="center"/>
      <protection locked="0"/>
    </xf>
    <xf numFmtId="3" fontId="14" fillId="10" borderId="80" xfId="0" applyNumberFormat="1" applyFont="1" applyFill="1" applyBorder="1" applyAlignment="1" applyProtection="1">
      <alignment horizontal="center" vertical="center"/>
      <protection locked="0"/>
    </xf>
    <xf numFmtId="0" fontId="22" fillId="6" borderId="53" xfId="0" applyFont="1" applyFill="1" applyBorder="1" applyAlignment="1" applyProtection="1">
      <alignment horizontal="center" vertical="center" wrapText="1"/>
    </xf>
    <xf numFmtId="0" fontId="13" fillId="5" borderId="74" xfId="0" applyFont="1" applyFill="1" applyBorder="1" applyAlignment="1" applyProtection="1">
      <alignment horizontal="center" vertical="center" wrapText="1"/>
    </xf>
    <xf numFmtId="0" fontId="13" fillId="5" borderId="75" xfId="0" applyFont="1" applyFill="1" applyBorder="1" applyAlignment="1" applyProtection="1">
      <alignment horizontal="center" vertical="center" wrapText="1"/>
    </xf>
    <xf numFmtId="0" fontId="13" fillId="5" borderId="53" xfId="0" applyFont="1" applyFill="1" applyBorder="1" applyAlignment="1" applyProtection="1">
      <alignment horizontal="center" vertical="center" wrapText="1"/>
    </xf>
    <xf numFmtId="14" fontId="13" fillId="5" borderId="51" xfId="0" applyNumberFormat="1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left" vertical="center" indent="1"/>
    </xf>
    <xf numFmtId="0" fontId="13" fillId="3" borderId="56" xfId="0" applyFont="1" applyFill="1" applyBorder="1" applyAlignment="1" applyProtection="1">
      <alignment horizontal="left" vertical="center" indent="1"/>
    </xf>
    <xf numFmtId="0" fontId="13" fillId="4" borderId="58" xfId="0" applyFont="1" applyFill="1" applyBorder="1" applyAlignment="1" applyProtection="1">
      <alignment horizontal="left" vertical="center" indent="1"/>
    </xf>
    <xf numFmtId="0" fontId="13" fillId="5" borderId="50" xfId="0" applyFont="1" applyFill="1" applyBorder="1" applyAlignment="1" applyProtection="1">
      <alignment horizontal="center" vertical="center" wrapText="1"/>
    </xf>
    <xf numFmtId="0" fontId="13" fillId="7" borderId="60" xfId="0" applyFont="1" applyFill="1" applyBorder="1" applyAlignment="1" applyProtection="1">
      <alignment horizontal="center" vertical="center"/>
    </xf>
    <xf numFmtId="0" fontId="13" fillId="3" borderId="81" xfId="0" applyFont="1" applyFill="1" applyBorder="1" applyAlignment="1" applyProtection="1">
      <alignment horizontal="center" vertical="center"/>
    </xf>
    <xf numFmtId="0" fontId="13" fillId="4" borderId="82" xfId="0" applyFont="1" applyFill="1" applyBorder="1" applyAlignment="1" applyProtection="1">
      <alignment horizontal="center" vertical="center"/>
    </xf>
    <xf numFmtId="3" fontId="13" fillId="6" borderId="53" xfId="0" applyNumberFormat="1" applyFont="1" applyFill="1" applyBorder="1" applyAlignment="1" applyProtection="1">
      <alignment horizontal="center" vertical="center"/>
    </xf>
    <xf numFmtId="0" fontId="0" fillId="12" borderId="0" xfId="0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0" fillId="12" borderId="0" xfId="0" applyFont="1" applyFill="1" applyBorder="1" applyAlignment="1" applyProtection="1">
      <alignment horizontal="left" vertical="center"/>
      <protection locked="0"/>
    </xf>
    <xf numFmtId="0" fontId="0" fillId="12" borderId="0" xfId="0" applyFill="1" applyBorder="1" applyAlignment="1" applyProtection="1">
      <alignment wrapText="1"/>
      <protection locked="0"/>
    </xf>
    <xf numFmtId="0" fontId="0" fillId="12" borderId="0" xfId="0" applyFill="1"/>
    <xf numFmtId="0" fontId="14" fillId="5" borderId="53" xfId="0" applyFont="1" applyFill="1" applyBorder="1" applyAlignment="1">
      <alignment horizontal="center"/>
    </xf>
    <xf numFmtId="16" fontId="17" fillId="13" borderId="83" xfId="0" applyNumberFormat="1" applyFont="1" applyFill="1" applyBorder="1"/>
    <xf numFmtId="16" fontId="17" fillId="13" borderId="84" xfId="0" applyNumberFormat="1" applyFont="1" applyFill="1" applyBorder="1"/>
    <xf numFmtId="16" fontId="17" fillId="13" borderId="85" xfId="0" applyNumberFormat="1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15" fillId="0" borderId="86" xfId="0" applyFont="1" applyBorder="1"/>
    <xf numFmtId="0" fontId="14" fillId="10" borderId="87" xfId="0" applyFont="1" applyFill="1" applyBorder="1"/>
    <xf numFmtId="0" fontId="14" fillId="10" borderId="88" xfId="0" applyFont="1" applyFill="1" applyBorder="1"/>
    <xf numFmtId="0" fontId="14" fillId="10" borderId="89" xfId="0" applyFont="1" applyFill="1" applyBorder="1"/>
    <xf numFmtId="0" fontId="15" fillId="0" borderId="90" xfId="0" applyFont="1" applyBorder="1"/>
    <xf numFmtId="0" fontId="15" fillId="0" borderId="91" xfId="0" applyFont="1" applyBorder="1"/>
    <xf numFmtId="0" fontId="15" fillId="0" borderId="60" xfId="0" applyFont="1" applyBorder="1"/>
    <xf numFmtId="0" fontId="15" fillId="0" borderId="92" xfId="0" applyFont="1" applyBorder="1"/>
    <xf numFmtId="0" fontId="18" fillId="0" borderId="90" xfId="0" applyFont="1" applyBorder="1"/>
    <xf numFmtId="0" fontId="15" fillId="0" borderId="80" xfId="0" applyFont="1" applyBorder="1"/>
    <xf numFmtId="0" fontId="15" fillId="0" borderId="70" xfId="0" applyFont="1" applyBorder="1"/>
    <xf numFmtId="0" fontId="15" fillId="0" borderId="93" xfId="0" applyFont="1" applyBorder="1"/>
    <xf numFmtId="0" fontId="15" fillId="0" borderId="94" xfId="0" applyFont="1" applyBorder="1"/>
    <xf numFmtId="0" fontId="15" fillId="0" borderId="95" xfId="0" applyFont="1" applyBorder="1"/>
    <xf numFmtId="0" fontId="15" fillId="0" borderId="87" xfId="0" applyFont="1" applyBorder="1"/>
    <xf numFmtId="0" fontId="15" fillId="0" borderId="88" xfId="0" applyFont="1" applyBorder="1"/>
    <xf numFmtId="0" fontId="15" fillId="0" borderId="89" xfId="0" applyFont="1" applyBorder="1"/>
    <xf numFmtId="0" fontId="15" fillId="0" borderId="96" xfId="0" applyFont="1" applyBorder="1"/>
    <xf numFmtId="0" fontId="17" fillId="8" borderId="90" xfId="0" applyFont="1" applyFill="1" applyBorder="1" applyAlignment="1">
      <alignment horizontal="center"/>
    </xf>
    <xf numFmtId="0" fontId="17" fillId="8" borderId="0" xfId="0" applyFont="1" applyFill="1" applyBorder="1"/>
    <xf numFmtId="0" fontId="14" fillId="8" borderId="91" xfId="0" applyFont="1" applyFill="1" applyBorder="1"/>
    <xf numFmtId="0" fontId="14" fillId="8" borderId="60" xfId="0" applyFont="1" applyFill="1" applyBorder="1"/>
    <xf numFmtId="0" fontId="23" fillId="8" borderId="92" xfId="0" applyFont="1" applyFill="1" applyBorder="1"/>
    <xf numFmtId="0" fontId="15" fillId="0" borderId="0" xfId="0" applyFont="1" applyBorder="1"/>
    <xf numFmtId="0" fontId="17" fillId="9" borderId="90" xfId="0" applyFont="1" applyFill="1" applyBorder="1" applyAlignment="1">
      <alignment horizontal="center"/>
    </xf>
    <xf numFmtId="0" fontId="17" fillId="9" borderId="0" xfId="0" applyFont="1" applyFill="1" applyBorder="1"/>
    <xf numFmtId="0" fontId="15" fillId="9" borderId="91" xfId="0" applyFont="1" applyFill="1" applyBorder="1"/>
    <xf numFmtId="0" fontId="15" fillId="9" borderId="60" xfId="0" applyFont="1" applyFill="1" applyBorder="1"/>
    <xf numFmtId="0" fontId="14" fillId="9" borderId="60" xfId="0" applyFont="1" applyFill="1" applyBorder="1"/>
    <xf numFmtId="0" fontId="18" fillId="9" borderId="92" xfId="0" applyFont="1" applyFill="1" applyBorder="1"/>
    <xf numFmtId="0" fontId="17" fillId="10" borderId="90" xfId="0" applyFont="1" applyFill="1" applyBorder="1" applyAlignment="1">
      <alignment horizontal="center"/>
    </xf>
    <xf numFmtId="0" fontId="17" fillId="10" borderId="0" xfId="0" applyFont="1" applyFill="1" applyBorder="1"/>
    <xf numFmtId="0" fontId="15" fillId="10" borderId="91" xfId="0" applyFont="1" applyFill="1" applyBorder="1"/>
    <xf numFmtId="0" fontId="15" fillId="10" borderId="60" xfId="0" applyFont="1" applyFill="1" applyBorder="1"/>
    <xf numFmtId="0" fontId="18" fillId="10" borderId="92" xfId="0" applyFont="1" applyFill="1" applyBorder="1"/>
    <xf numFmtId="0" fontId="0" fillId="12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8" fillId="12" borderId="79" xfId="0" applyFont="1" applyFill="1" applyBorder="1"/>
    <xf numFmtId="0" fontId="15" fillId="12" borderId="61" xfId="0" applyFont="1" applyFill="1" applyBorder="1"/>
    <xf numFmtId="0" fontId="15" fillId="0" borderId="97" xfId="0" applyFont="1" applyBorder="1"/>
    <xf numFmtId="0" fontId="15" fillId="0" borderId="81" xfId="0" applyFont="1" applyBorder="1"/>
    <xf numFmtId="0" fontId="15" fillId="0" borderId="98" xfId="0" applyFont="1" applyBorder="1"/>
    <xf numFmtId="0" fontId="15" fillId="0" borderId="99" xfId="0" applyFont="1" applyBorder="1"/>
    <xf numFmtId="0" fontId="18" fillId="6" borderId="80" xfId="0" applyFont="1" applyFill="1" applyBorder="1" applyAlignment="1">
      <alignment horizontal="center"/>
    </xf>
    <xf numFmtId="0" fontId="15" fillId="6" borderId="70" xfId="0" applyFont="1" applyFill="1" applyBorder="1"/>
    <xf numFmtId="0" fontId="15" fillId="6" borderId="93" xfId="0" applyFont="1" applyFill="1" applyBorder="1"/>
    <xf numFmtId="0" fontId="15" fillId="6" borderId="94" xfId="0" applyFont="1" applyFill="1" applyBorder="1"/>
    <xf numFmtId="0" fontId="18" fillId="6" borderId="95" xfId="0" applyFont="1" applyFill="1" applyBorder="1" applyAlignment="1">
      <alignment horizontal="center" vertical="center"/>
    </xf>
    <xf numFmtId="0" fontId="18" fillId="0" borderId="80" xfId="0" applyFont="1" applyBorder="1"/>
    <xf numFmtId="0" fontId="0" fillId="12" borderId="90" xfId="0" applyFill="1" applyBorder="1"/>
    <xf numFmtId="0" fontId="15" fillId="12" borderId="100" xfId="0" applyFont="1" applyFill="1" applyBorder="1"/>
    <xf numFmtId="0" fontId="18" fillId="12" borderId="90" xfId="0" applyFont="1" applyFill="1" applyBorder="1"/>
    <xf numFmtId="0" fontId="15" fillId="12" borderId="90" xfId="0" applyFont="1" applyFill="1" applyBorder="1"/>
    <xf numFmtId="0" fontId="17" fillId="9" borderId="92" xfId="0" applyFont="1" applyFill="1" applyBorder="1" applyAlignment="1">
      <alignment horizontal="center" vertical="center"/>
    </xf>
    <xf numFmtId="0" fontId="17" fillId="10" borderId="95" xfId="0" applyFont="1" applyFill="1" applyBorder="1" applyAlignment="1">
      <alignment horizontal="center" vertical="center"/>
    </xf>
    <xf numFmtId="0" fontId="16" fillId="7" borderId="101" xfId="0" applyFont="1" applyFill="1" applyBorder="1" applyAlignment="1">
      <alignment horizontal="center" vertical="center"/>
    </xf>
    <xf numFmtId="0" fontId="17" fillId="8" borderId="96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5" fillId="0" borderId="8" xfId="0" applyFont="1" applyBorder="1"/>
    <xf numFmtId="0" fontId="15" fillId="0" borderId="14" xfId="0" applyFont="1" applyBorder="1"/>
    <xf numFmtId="0" fontId="15" fillId="0" borderId="12" xfId="0" applyFont="1" applyBorder="1"/>
    <xf numFmtId="0" fontId="15" fillId="0" borderId="13" xfId="0" applyFont="1" applyBorder="1"/>
    <xf numFmtId="0" fontId="17" fillId="6" borderId="6" xfId="0" applyFont="1" applyFill="1" applyBorder="1"/>
    <xf numFmtId="0" fontId="15" fillId="0" borderId="11" xfId="0" applyFont="1" applyBorder="1"/>
    <xf numFmtId="0" fontId="17" fillId="6" borderId="14" xfId="0" applyFont="1" applyFill="1" applyBorder="1"/>
    <xf numFmtId="0" fontId="13" fillId="12" borderId="0" xfId="0" applyFont="1" applyFill="1" applyBorder="1" applyAlignment="1" applyProtection="1">
      <alignment horizontal="center" vertical="center" wrapText="1"/>
      <protection locked="0"/>
    </xf>
    <xf numFmtId="0" fontId="24" fillId="12" borderId="0" xfId="0" applyFont="1" applyFill="1" applyAlignment="1" applyProtection="1">
      <alignment horizontal="center" vertical="center"/>
    </xf>
    <xf numFmtId="0" fontId="25" fillId="12" borderId="0" xfId="0" applyFont="1" applyFill="1" applyBorder="1" applyAlignment="1" applyProtection="1">
      <alignment horizontal="center" vertical="center" wrapText="1"/>
    </xf>
    <xf numFmtId="0" fontId="0" fillId="12" borderId="0" xfId="0" applyFill="1" applyBorder="1" applyProtection="1"/>
    <xf numFmtId="0" fontId="26" fillId="12" borderId="0" xfId="0" applyFont="1" applyFill="1" applyBorder="1" applyAlignment="1" applyProtection="1"/>
    <xf numFmtId="0" fontId="27" fillId="12" borderId="0" xfId="0" applyFont="1" applyFill="1" applyBorder="1" applyAlignment="1" applyProtection="1">
      <alignment horizontal="center" vertical="center" wrapText="1"/>
    </xf>
    <xf numFmtId="0" fontId="18" fillId="14" borderId="0" xfId="0" applyFont="1" applyFill="1" applyBorder="1" applyAlignment="1" applyProtection="1">
      <alignment horizontal="center" vertical="center" wrapText="1"/>
    </xf>
    <xf numFmtId="0" fontId="16" fillId="12" borderId="0" xfId="0" applyFont="1" applyFill="1" applyBorder="1" applyAlignment="1" applyProtection="1">
      <alignment horizontal="center"/>
    </xf>
    <xf numFmtId="0" fontId="17" fillId="14" borderId="0" xfId="0" applyFont="1" applyFill="1" applyBorder="1" applyAlignment="1" applyProtection="1">
      <alignment horizontal="center" vertical="top" wrapText="1"/>
    </xf>
    <xf numFmtId="0" fontId="16" fillId="12" borderId="0" xfId="0" applyFont="1" applyFill="1" applyBorder="1" applyAlignment="1" applyProtection="1">
      <alignment horizontal="left"/>
    </xf>
    <xf numFmtId="0" fontId="27" fillId="12" borderId="0" xfId="0" applyFont="1" applyFill="1" applyBorder="1" applyAlignment="1" applyProtection="1">
      <alignment horizontal="center" vertical="center"/>
    </xf>
    <xf numFmtId="0" fontId="0" fillId="12" borderId="0" xfId="0" applyFill="1" applyAlignment="1" applyProtection="1"/>
    <xf numFmtId="0" fontId="6" fillId="14" borderId="0" xfId="0" applyFont="1" applyFill="1" applyBorder="1" applyAlignment="1" applyProtection="1">
      <alignment horizontal="center" vertical="center"/>
    </xf>
    <xf numFmtId="0" fontId="6" fillId="12" borderId="0" xfId="0" applyFont="1" applyFill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center" vertical="center"/>
    </xf>
    <xf numFmtId="0" fontId="6" fillId="12" borderId="0" xfId="0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center" vertical="center" wrapText="1"/>
    </xf>
    <xf numFmtId="0" fontId="28" fillId="12" borderId="0" xfId="0" applyFont="1" applyFill="1" applyAlignment="1" applyProtection="1">
      <alignment horizontal="center" vertical="center"/>
    </xf>
    <xf numFmtId="0" fontId="29" fillId="12" borderId="0" xfId="0" applyFont="1" applyFill="1" applyBorder="1" applyAlignment="1" applyProtection="1">
      <alignment horizontal="center" wrapText="1"/>
    </xf>
    <xf numFmtId="0" fontId="30" fillId="12" borderId="0" xfId="0" applyFont="1" applyFill="1" applyBorder="1" applyAlignment="1" applyProtection="1">
      <alignment horizontal="center" vertical="top" wrapText="1"/>
    </xf>
    <xf numFmtId="0" fontId="31" fillId="12" borderId="0" xfId="0" applyFont="1" applyFill="1" applyBorder="1" applyAlignment="1" applyProtection="1">
      <alignment horizontal="center"/>
    </xf>
    <xf numFmtId="0" fontId="32" fillId="12" borderId="0" xfId="0" applyFont="1" applyFill="1" applyBorder="1" applyAlignment="1" applyProtection="1">
      <alignment horizontal="center" vertical="center"/>
    </xf>
    <xf numFmtId="0" fontId="0" fillId="12" borderId="16" xfId="0" applyFill="1" applyBorder="1" applyProtection="1"/>
    <xf numFmtId="0" fontId="18" fillId="15" borderId="17" xfId="0" applyFont="1" applyFill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center" vertical="center"/>
    </xf>
    <xf numFmtId="3" fontId="9" fillId="12" borderId="0" xfId="0" applyNumberFormat="1" applyFont="1" applyFill="1" applyBorder="1" applyAlignment="1" applyProtection="1">
      <alignment horizontal="center" vertical="center"/>
    </xf>
    <xf numFmtId="3" fontId="33" fillId="16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4" fillId="12" borderId="0" xfId="0" applyFont="1" applyFill="1" applyBorder="1" applyAlignment="1" applyProtection="1">
      <alignment horizontal="center" vertical="center" wrapText="1"/>
    </xf>
    <xf numFmtId="3" fontId="35" fillId="12" borderId="0" xfId="0" applyNumberFormat="1" applyFont="1" applyFill="1" applyBorder="1" applyAlignment="1" applyProtection="1">
      <alignment horizontal="center" vertical="center" wrapText="1"/>
    </xf>
    <xf numFmtId="0" fontId="0" fillId="12" borderId="0" xfId="0" applyFill="1" applyBorder="1" applyAlignment="1" applyProtection="1">
      <alignment horizontal="center" vertical="center"/>
    </xf>
    <xf numFmtId="16" fontId="35" fillId="16" borderId="19" xfId="0" applyNumberFormat="1" applyFont="1" applyFill="1" applyBorder="1" applyAlignment="1" applyProtection="1">
      <alignment horizontal="center" vertical="center" wrapText="1"/>
    </xf>
    <xf numFmtId="0" fontId="33" fillId="12" borderId="18" xfId="0" applyFont="1" applyFill="1" applyBorder="1" applyAlignment="1" applyProtection="1">
      <alignment horizontal="left" vertical="center" wrapText="1" indent="1"/>
    </xf>
    <xf numFmtId="0" fontId="11" fillId="12" borderId="0" xfId="0" applyFont="1" applyFill="1" applyBorder="1" applyAlignment="1" applyProtection="1">
      <alignment horizontal="center" vertical="center"/>
    </xf>
    <xf numFmtId="16" fontId="35" fillId="16" borderId="20" xfId="0" applyNumberFormat="1" applyFont="1" applyFill="1" applyBorder="1" applyAlignment="1" applyProtection="1">
      <alignment horizontal="center" vertical="center" wrapText="1"/>
    </xf>
    <xf numFmtId="3" fontId="33" fillId="12" borderId="18" xfId="0" applyNumberFormat="1" applyFont="1" applyFill="1" applyBorder="1" applyAlignment="1" applyProtection="1">
      <alignment horizontal="left" vertical="center" wrapText="1" indent="1"/>
    </xf>
    <xf numFmtId="9" fontId="29" fillId="0" borderId="21" xfId="0" applyNumberFormat="1" applyFont="1" applyBorder="1" applyAlignment="1" applyProtection="1">
      <alignment vertical="center"/>
    </xf>
    <xf numFmtId="3" fontId="36" fillId="12" borderId="22" xfId="0" applyNumberFormat="1" applyFont="1" applyFill="1" applyBorder="1" applyAlignment="1" applyProtection="1">
      <alignment horizontal="center" vertical="center"/>
    </xf>
    <xf numFmtId="164" fontId="36" fillId="7" borderId="18" xfId="0" applyNumberFormat="1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vertical="center" wrapText="1"/>
    </xf>
    <xf numFmtId="164" fontId="11" fillId="16" borderId="18" xfId="0" applyNumberFormat="1" applyFont="1" applyFill="1" applyBorder="1" applyAlignment="1" applyProtection="1">
      <alignment horizontal="left" vertical="center" indent="1"/>
    </xf>
    <xf numFmtId="0" fontId="29" fillId="0" borderId="21" xfId="0" applyFont="1" applyFill="1" applyBorder="1" applyAlignment="1" applyProtection="1">
      <alignment vertical="center" wrapText="1"/>
    </xf>
    <xf numFmtId="164" fontId="36" fillId="17" borderId="18" xfId="0" applyNumberFormat="1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left" vertical="center"/>
    </xf>
    <xf numFmtId="165" fontId="38" fillId="0" borderId="24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Border="1" applyAlignment="1" applyProtection="1">
      <alignment horizontal="center" vertical="center"/>
    </xf>
    <xf numFmtId="164" fontId="40" fillId="18" borderId="18" xfId="0" applyNumberFormat="1" applyFont="1" applyFill="1" applyBorder="1" applyAlignment="1" applyProtection="1">
      <alignment horizontal="left" vertical="center" wrapText="1" indent="1"/>
    </xf>
    <xf numFmtId="0" fontId="41" fillId="12" borderId="0" xfId="0" applyFont="1" applyFill="1" applyBorder="1" applyAlignment="1" applyProtection="1">
      <alignment horizontal="center" vertical="center"/>
    </xf>
    <xf numFmtId="164" fontId="36" fillId="4" borderId="18" xfId="0" applyNumberFormat="1" applyFont="1" applyFill="1" applyBorder="1" applyAlignment="1" applyProtection="1">
      <alignment horizontal="center" vertical="center"/>
    </xf>
    <xf numFmtId="164" fontId="17" fillId="15" borderId="25" xfId="0" applyNumberFormat="1" applyFont="1" applyFill="1" applyBorder="1" applyAlignment="1" applyProtection="1">
      <alignment horizontal="center" vertical="center" wrapText="1"/>
    </xf>
    <xf numFmtId="0" fontId="42" fillId="12" borderId="0" xfId="0" applyFont="1" applyFill="1" applyBorder="1" applyAlignment="1" applyProtection="1">
      <alignment horizontal="center" vertical="center" wrapText="1"/>
    </xf>
    <xf numFmtId="164" fontId="17" fillId="15" borderId="25" xfId="0" applyNumberFormat="1" applyFont="1" applyFill="1" applyBorder="1" applyAlignment="1" applyProtection="1">
      <alignment horizontal="left" vertical="center" wrapText="1" indent="1"/>
    </xf>
    <xf numFmtId="0" fontId="41" fillId="12" borderId="0" xfId="0" applyFont="1" applyFill="1" applyAlignment="1" applyProtection="1">
      <alignment horizontal="center" vertical="center"/>
    </xf>
    <xf numFmtId="3" fontId="43" fillId="12" borderId="0" xfId="0" applyNumberFormat="1" applyFont="1" applyFill="1" applyBorder="1" applyAlignment="1" applyProtection="1">
      <alignment horizontal="center" vertical="center"/>
    </xf>
    <xf numFmtId="0" fontId="38" fillId="12" borderId="0" xfId="0" applyFont="1" applyFill="1" applyBorder="1" applyAlignment="1" applyProtection="1">
      <alignment horizontal="left" vertical="center" indent="1"/>
    </xf>
    <xf numFmtId="164" fontId="14" fillId="12" borderId="0" xfId="0" applyNumberFormat="1" applyFont="1" applyFill="1" applyBorder="1" applyAlignment="1" applyProtection="1">
      <alignment horizontal="right" vertical="center" indent="1"/>
    </xf>
    <xf numFmtId="0" fontId="42" fillId="12" borderId="0" xfId="0" applyFont="1" applyFill="1" applyBorder="1" applyAlignment="1" applyProtection="1">
      <alignment horizontal="center" vertical="center"/>
    </xf>
    <xf numFmtId="0" fontId="44" fillId="12" borderId="0" xfId="0" applyFont="1" applyFill="1" applyBorder="1" applyAlignment="1" applyProtection="1">
      <alignment horizontal="center" vertical="center"/>
    </xf>
    <xf numFmtId="0" fontId="13" fillId="12" borderId="0" xfId="0" applyFont="1" applyFill="1" applyBorder="1" applyAlignment="1" applyProtection="1">
      <alignment horizontal="center" vertical="center"/>
    </xf>
    <xf numFmtId="164" fontId="40" fillId="12" borderId="0" xfId="0" applyNumberFormat="1" applyFont="1" applyFill="1" applyBorder="1" applyAlignment="1" applyProtection="1">
      <alignment horizontal="left" vertical="center" indent="1"/>
    </xf>
    <xf numFmtId="164" fontId="17" fillId="12" borderId="0" xfId="0" applyNumberFormat="1" applyFont="1" applyFill="1" applyBorder="1" applyAlignment="1" applyProtection="1">
      <alignment horizontal="center" vertical="center"/>
    </xf>
    <xf numFmtId="0" fontId="0" fillId="12" borderId="0" xfId="0" applyFont="1" applyFill="1" applyBorder="1" applyAlignment="1" applyProtection="1"/>
    <xf numFmtId="0" fontId="45" fillId="12" borderId="0" xfId="0" applyFont="1" applyFill="1" applyBorder="1" applyAlignment="1" applyProtection="1">
      <alignment horizontal="center" vertical="center"/>
    </xf>
    <xf numFmtId="164" fontId="46" fillId="12" borderId="0" xfId="0" applyNumberFormat="1" applyFont="1" applyFill="1" applyBorder="1" applyAlignment="1" applyProtection="1">
      <alignment horizontal="center" vertical="center" wrapText="1"/>
    </xf>
    <xf numFmtId="0" fontId="12" fillId="12" borderId="0" xfId="0" applyFont="1" applyFill="1" applyBorder="1" applyAlignment="1" applyProtection="1">
      <alignment horizontal="right" vertical="center" wrapText="1"/>
    </xf>
    <xf numFmtId="164" fontId="47" fillId="12" borderId="0" xfId="0" applyNumberFormat="1" applyFont="1" applyFill="1" applyBorder="1" applyAlignment="1" applyProtection="1">
      <alignment horizontal="center" vertical="center" wrapText="1"/>
    </xf>
    <xf numFmtId="0" fontId="48" fillId="12" borderId="0" xfId="0" applyFont="1" applyFill="1" applyBorder="1" applyAlignment="1" applyProtection="1">
      <alignment horizontal="right" vertical="center"/>
    </xf>
    <xf numFmtId="0" fontId="0" fillId="12" borderId="0" xfId="0" applyFont="1" applyFill="1" applyBorder="1" applyProtection="1"/>
    <xf numFmtId="0" fontId="0" fillId="12" borderId="0" xfId="0" applyFill="1" applyAlignment="1" applyProtection="1">
      <alignment vertical="top"/>
    </xf>
    <xf numFmtId="0" fontId="28" fillId="12" borderId="0" xfId="0" applyFont="1" applyFill="1" applyAlignment="1" applyProtection="1">
      <alignment horizontal="center" wrapText="1"/>
    </xf>
    <xf numFmtId="0" fontId="28" fillId="12" borderId="0" xfId="0" applyFont="1" applyFill="1" applyAlignment="1" applyProtection="1">
      <alignment horizontal="center" vertical="top"/>
    </xf>
    <xf numFmtId="0" fontId="0" fillId="12" borderId="0" xfId="0" applyFill="1" applyBorder="1" applyAlignment="1" applyProtection="1"/>
    <xf numFmtId="0" fontId="0" fillId="12" borderId="0" xfId="0" applyFont="1" applyFill="1" applyBorder="1" applyAlignment="1" applyProtection="1">
      <alignment horizontal="right" vertical="center"/>
    </xf>
    <xf numFmtId="0" fontId="0" fillId="12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1" fontId="0" fillId="12" borderId="0" xfId="0" applyNumberFormat="1" applyFill="1" applyProtection="1">
      <protection locked="0"/>
    </xf>
    <xf numFmtId="3" fontId="0" fillId="12" borderId="0" xfId="0" applyNumberFormat="1" applyFill="1" applyAlignment="1" applyProtection="1">
      <alignment horizontal="center" vertical="center"/>
      <protection locked="0"/>
    </xf>
    <xf numFmtId="0" fontId="13" fillId="5" borderId="102" xfId="0" applyFont="1" applyFill="1" applyBorder="1" applyAlignment="1" applyProtection="1">
      <alignment horizontal="center" vertical="center" wrapText="1"/>
    </xf>
    <xf numFmtId="9" fontId="49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49" fillId="1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6" fillId="12" borderId="0" xfId="0" applyFont="1" applyFill="1" applyProtection="1">
      <protection locked="0"/>
    </xf>
    <xf numFmtId="0" fontId="51" fillId="12" borderId="0" xfId="0" applyFont="1" applyFill="1" applyProtection="1">
      <protection locked="0"/>
    </xf>
    <xf numFmtId="0" fontId="15" fillId="12" borderId="0" xfId="0" applyFont="1" applyFill="1" applyProtection="1">
      <protection locked="0"/>
    </xf>
    <xf numFmtId="0" fontId="14" fillId="6" borderId="26" xfId="0" applyFont="1" applyFill="1" applyBorder="1" applyAlignment="1" applyProtection="1">
      <alignment horizontal="center" vertical="center"/>
      <protection locked="0"/>
    </xf>
    <xf numFmtId="0" fontId="14" fillId="6" borderId="27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3" fontId="15" fillId="12" borderId="0" xfId="0" applyNumberFormat="1" applyFont="1" applyFill="1" applyProtection="1">
      <protection locked="0"/>
    </xf>
    <xf numFmtId="0" fontId="14" fillId="12" borderId="0" xfId="0" applyFont="1" applyFill="1" applyAlignment="1" applyProtection="1">
      <alignment horizontal="center"/>
    </xf>
    <xf numFmtId="0" fontId="14" fillId="12" borderId="0" xfId="0" applyFont="1" applyFill="1" applyAlignment="1" applyProtection="1">
      <alignment horizontal="center" vertical="center"/>
    </xf>
    <xf numFmtId="0" fontId="14" fillId="12" borderId="28" xfId="0" applyFont="1" applyFill="1" applyBorder="1" applyAlignment="1" applyProtection="1">
      <alignment horizontal="center" vertical="center"/>
    </xf>
    <xf numFmtId="3" fontId="14" fillId="12" borderId="26" xfId="0" applyNumberFormat="1" applyFont="1" applyFill="1" applyBorder="1" applyAlignment="1" applyProtection="1">
      <alignment horizontal="center" vertical="center"/>
    </xf>
    <xf numFmtId="166" fontId="14" fillId="6" borderId="29" xfId="0" applyNumberFormat="1" applyFont="1" applyFill="1" applyBorder="1" applyAlignment="1" applyProtection="1">
      <alignment horizontal="center" vertical="center"/>
    </xf>
    <xf numFmtId="0" fontId="14" fillId="12" borderId="30" xfId="0" applyFont="1" applyFill="1" applyBorder="1" applyAlignment="1" applyProtection="1">
      <alignment horizontal="center" vertical="center"/>
    </xf>
    <xf numFmtId="3" fontId="14" fillId="12" borderId="27" xfId="0" applyNumberFormat="1" applyFont="1" applyFill="1" applyBorder="1" applyAlignment="1" applyProtection="1">
      <alignment horizontal="center" vertical="center"/>
    </xf>
    <xf numFmtId="166" fontId="14" fillId="6" borderId="31" xfId="0" applyNumberFormat="1" applyFont="1" applyFill="1" applyBorder="1" applyAlignment="1" applyProtection="1">
      <alignment horizontal="center" vertical="center"/>
    </xf>
    <xf numFmtId="0" fontId="14" fillId="12" borderId="0" xfId="0" applyFont="1" applyFill="1" applyBorder="1" applyAlignment="1" applyProtection="1">
      <alignment horizontal="center" vertical="center"/>
    </xf>
    <xf numFmtId="3" fontId="14" fillId="12" borderId="0" xfId="0" applyNumberFormat="1" applyFont="1" applyFill="1" applyBorder="1" applyAlignment="1" applyProtection="1">
      <alignment horizontal="center" vertical="center"/>
    </xf>
    <xf numFmtId="166" fontId="14" fillId="12" borderId="0" xfId="0" applyNumberFormat="1" applyFont="1" applyFill="1" applyBorder="1" applyAlignment="1" applyProtection="1">
      <alignment horizontal="center" vertical="center"/>
    </xf>
    <xf numFmtId="0" fontId="16" fillId="12" borderId="0" xfId="0" applyFont="1" applyFill="1" applyProtection="1"/>
    <xf numFmtId="0" fontId="13" fillId="12" borderId="0" xfId="0" applyFont="1" applyFill="1" applyProtection="1"/>
    <xf numFmtId="3" fontId="14" fillId="12" borderId="0" xfId="0" applyNumberFormat="1" applyFont="1" applyFill="1" applyAlignment="1" applyProtection="1">
      <alignment horizontal="center" vertical="center"/>
    </xf>
    <xf numFmtId="166" fontId="14" fillId="4" borderId="29" xfId="0" applyNumberFormat="1" applyFont="1" applyFill="1" applyBorder="1" applyAlignment="1" applyProtection="1">
      <alignment horizontal="center" vertical="center"/>
    </xf>
    <xf numFmtId="166" fontId="14" fillId="4" borderId="31" xfId="0" applyNumberFormat="1" applyFont="1" applyFill="1" applyBorder="1" applyAlignment="1" applyProtection="1">
      <alignment horizontal="center" vertical="center"/>
    </xf>
    <xf numFmtId="0" fontId="14" fillId="0" borderId="86" xfId="0" applyFont="1" applyBorder="1" applyAlignment="1">
      <alignment horizontal="right"/>
    </xf>
    <xf numFmtId="0" fontId="14" fillId="10" borderId="96" xfId="0" applyFont="1" applyFill="1" applyBorder="1" applyAlignment="1">
      <alignment horizontal="right"/>
    </xf>
    <xf numFmtId="3" fontId="14" fillId="21" borderId="103" xfId="0" applyNumberFormat="1" applyFont="1" applyFill="1" applyBorder="1" applyAlignment="1">
      <alignment horizontal="center" vertical="center"/>
    </xf>
    <xf numFmtId="3" fontId="14" fillId="21" borderId="104" xfId="0" applyNumberFormat="1" applyFont="1" applyFill="1" applyBorder="1" applyAlignment="1">
      <alignment horizontal="center" vertical="center"/>
    </xf>
    <xf numFmtId="4" fontId="0" fillId="12" borderId="0" xfId="0" applyNumberForma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67" fontId="0" fillId="4" borderId="0" xfId="0" applyNumberFormat="1" applyFill="1" applyAlignment="1" applyProtection="1">
      <alignment horizontal="center" vertical="center"/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64" fontId="0" fillId="4" borderId="0" xfId="0" applyNumberFormat="1" applyFill="1" applyAlignment="1" applyProtection="1">
      <alignment horizontal="center" vertical="center"/>
      <protection locked="0"/>
    </xf>
    <xf numFmtId="3" fontId="0" fillId="7" borderId="0" xfId="0" applyNumberFormat="1" applyFill="1" applyAlignment="1" applyProtection="1">
      <alignment horizontal="center" vertical="center"/>
    </xf>
    <xf numFmtId="164" fontId="0" fillId="7" borderId="0" xfId="0" applyNumberFormat="1" applyFill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 wrapText="1"/>
      <protection locked="0"/>
    </xf>
    <xf numFmtId="2" fontId="0" fillId="12" borderId="0" xfId="0" applyNumberFormat="1" applyFill="1" applyAlignment="1" applyProtection="1">
      <alignment horizontal="center" vertical="center"/>
      <protection locked="0"/>
    </xf>
    <xf numFmtId="0" fontId="14" fillId="6" borderId="51" xfId="0" applyFont="1" applyFill="1" applyBorder="1" applyAlignment="1" applyProtection="1">
      <alignment horizontal="center" vertical="center" wrapText="1"/>
    </xf>
    <xf numFmtId="0" fontId="61" fillId="6" borderId="0" xfId="0" applyFont="1" applyFill="1" applyAlignment="1" applyProtection="1">
      <alignment horizontal="left"/>
      <protection locked="0"/>
    </xf>
    <xf numFmtId="0" fontId="61" fillId="6" borderId="0" xfId="0" applyFont="1" applyFill="1" applyAlignment="1" applyProtection="1">
      <alignment horizontal="center"/>
      <protection locked="0"/>
    </xf>
    <xf numFmtId="0" fontId="50" fillId="4" borderId="0" xfId="0" applyFont="1" applyFill="1" applyProtection="1">
      <protection locked="0"/>
    </xf>
    <xf numFmtId="0" fontId="50" fillId="3" borderId="0" xfId="0" applyFont="1" applyFill="1" applyProtection="1">
      <protection locked="0"/>
    </xf>
    <xf numFmtId="3" fontId="14" fillId="11" borderId="57" xfId="0" applyNumberFormat="1" applyFont="1" applyFill="1" applyBorder="1" applyAlignment="1" applyProtection="1">
      <alignment horizontal="center" vertical="center"/>
      <protection locked="0"/>
    </xf>
    <xf numFmtId="3" fontId="14" fillId="10" borderId="59" xfId="0" applyNumberFormat="1" applyFont="1" applyFill="1" applyBorder="1" applyAlignment="1" applyProtection="1">
      <alignment horizontal="center" vertical="center"/>
      <protection locked="0"/>
    </xf>
    <xf numFmtId="0" fontId="0" fillId="4" borderId="69" xfId="0" applyFill="1" applyBorder="1" applyAlignment="1" applyProtection="1">
      <alignment horizontal="center"/>
      <protection locked="0"/>
    </xf>
    <xf numFmtId="3" fontId="0" fillId="4" borderId="59" xfId="0" applyNumberFormat="1" applyFill="1" applyBorder="1" applyAlignment="1" applyProtection="1">
      <alignment horizontal="center" vertical="center"/>
      <protection locked="0"/>
    </xf>
    <xf numFmtId="0" fontId="0" fillId="3" borderId="97" xfId="0" applyFill="1" applyBorder="1" applyAlignment="1" applyProtection="1">
      <alignment horizontal="center"/>
      <protection locked="0"/>
    </xf>
    <xf numFmtId="3" fontId="0" fillId="3" borderId="57" xfId="0" applyNumberFormat="1" applyFill="1" applyBorder="1" applyAlignment="1" applyProtection="1">
      <alignment horizontal="center" vertical="center"/>
      <protection locked="0"/>
    </xf>
    <xf numFmtId="0" fontId="13" fillId="7" borderId="91" xfId="0" applyFont="1" applyFill="1" applyBorder="1" applyAlignment="1" applyProtection="1">
      <alignment horizontal="center" vertical="center"/>
      <protection locked="0"/>
    </xf>
    <xf numFmtId="3" fontId="14" fillId="8" borderId="55" xfId="0" applyNumberFormat="1" applyFont="1" applyFill="1" applyBorder="1" applyAlignment="1" applyProtection="1">
      <alignment horizontal="center" vertical="center"/>
      <protection locked="0"/>
    </xf>
    <xf numFmtId="3" fontId="13" fillId="7" borderId="55" xfId="0" applyNumberFormat="1" applyFont="1" applyFill="1" applyBorder="1" applyAlignment="1" applyProtection="1">
      <alignment horizontal="center" vertical="center"/>
      <protection locked="0"/>
    </xf>
    <xf numFmtId="3" fontId="13" fillId="7" borderId="107" xfId="0" applyNumberFormat="1" applyFont="1" applyFill="1" applyBorder="1" applyAlignment="1" applyProtection="1">
      <alignment horizontal="center" vertical="center"/>
      <protection locked="0"/>
    </xf>
    <xf numFmtId="3" fontId="61" fillId="12" borderId="55" xfId="0" applyNumberFormat="1" applyFont="1" applyFill="1" applyBorder="1" applyAlignment="1" applyProtection="1">
      <alignment horizontal="center" vertical="center"/>
      <protection locked="0"/>
    </xf>
    <xf numFmtId="3" fontId="61" fillId="12" borderId="57" xfId="0" applyNumberFormat="1" applyFont="1" applyFill="1" applyBorder="1" applyAlignment="1" applyProtection="1">
      <alignment horizontal="center" vertical="center"/>
      <protection locked="0"/>
    </xf>
    <xf numFmtId="3" fontId="61" fillId="12" borderId="59" xfId="0" applyNumberFormat="1" applyFont="1" applyFill="1" applyBorder="1" applyAlignment="1" applyProtection="1">
      <alignment horizontal="center" vertical="center"/>
      <protection locked="0"/>
    </xf>
    <xf numFmtId="3" fontId="13" fillId="3" borderId="105" xfId="0" applyNumberFormat="1" applyFont="1" applyFill="1" applyBorder="1" applyAlignment="1" applyProtection="1">
      <alignment horizontal="center" vertical="center"/>
      <protection locked="0"/>
    </xf>
    <xf numFmtId="3" fontId="13" fillId="4" borderId="106" xfId="0" applyNumberFormat="1" applyFont="1" applyFill="1" applyBorder="1" applyAlignment="1" applyProtection="1">
      <alignment horizontal="center" vertical="center"/>
      <protection locked="0"/>
    </xf>
    <xf numFmtId="0" fontId="13" fillId="6" borderId="108" xfId="0" applyFont="1" applyFill="1" applyBorder="1" applyAlignment="1" applyProtection="1">
      <alignment horizontal="center" vertical="center"/>
      <protection locked="0"/>
    </xf>
    <xf numFmtId="0" fontId="13" fillId="6" borderId="109" xfId="0" applyFont="1" applyFill="1" applyBorder="1" applyAlignment="1" applyProtection="1">
      <alignment horizontal="center" vertical="center"/>
      <protection locked="0"/>
    </xf>
    <xf numFmtId="1" fontId="47" fillId="12" borderId="109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102" xfId="0" applyFont="1" applyFill="1" applyBorder="1" applyAlignment="1" applyProtection="1">
      <alignment horizontal="center" vertical="center"/>
      <protection locked="0"/>
    </xf>
    <xf numFmtId="3" fontId="0" fillId="3" borderId="0" xfId="0" applyNumberFormat="1" applyFill="1" applyAlignment="1" applyProtection="1">
      <alignment horizontal="center"/>
    </xf>
    <xf numFmtId="3" fontId="0" fillId="4" borderId="0" xfId="0" applyNumberFormat="1" applyFill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51" fillId="12" borderId="0" xfId="0" applyFont="1" applyFill="1" applyAlignment="1" applyProtection="1">
      <alignment horizontal="center"/>
      <protection locked="0"/>
    </xf>
    <xf numFmtId="0" fontId="50" fillId="12" borderId="0" xfId="0" applyFont="1" applyFill="1" applyAlignment="1" applyProtection="1">
      <alignment horizontal="center"/>
    </xf>
    <xf numFmtId="0" fontId="0" fillId="12" borderId="0" xfId="0" applyFill="1" applyBorder="1"/>
    <xf numFmtId="0" fontId="0" fillId="12" borderId="110" xfId="0" applyFill="1" applyBorder="1"/>
    <xf numFmtId="0" fontId="0" fillId="12" borderId="111" xfId="0" applyFill="1" applyBorder="1"/>
    <xf numFmtId="0" fontId="17" fillId="12" borderId="6" xfId="0" applyFont="1" applyFill="1" applyBorder="1" applyAlignment="1">
      <alignment horizontal="center"/>
    </xf>
    <xf numFmtId="16" fontId="16" fillId="5" borderId="2" xfId="0" applyNumberFormat="1" applyFont="1" applyFill="1" applyBorder="1" applyAlignment="1">
      <alignment horizontal="center" vertical="center"/>
    </xf>
    <xf numFmtId="16" fontId="16" fillId="5" borderId="3" xfId="0" applyNumberFormat="1" applyFont="1" applyFill="1" applyBorder="1" applyAlignment="1">
      <alignment horizontal="center" vertical="center"/>
    </xf>
    <xf numFmtId="16" fontId="16" fillId="5" borderId="4" xfId="0" applyNumberFormat="1" applyFont="1" applyFill="1" applyBorder="1" applyAlignment="1">
      <alignment horizontal="center" vertical="center"/>
    </xf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15" fillId="12" borderId="6" xfId="0" applyFont="1" applyFill="1" applyBorder="1"/>
    <xf numFmtId="0" fontId="13" fillId="4" borderId="12" xfId="0" applyFont="1" applyFill="1" applyBorder="1"/>
    <xf numFmtId="0" fontId="13" fillId="4" borderId="1" xfId="0" applyFont="1" applyFill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17" fillId="12" borderId="6" xfId="0" applyFont="1" applyFill="1" applyBorder="1"/>
    <xf numFmtId="0" fontId="18" fillId="12" borderId="0" xfId="0" applyFont="1" applyFill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4" xfId="0" applyBorder="1"/>
    <xf numFmtId="0" fontId="15" fillId="12" borderId="110" xfId="0" applyFont="1" applyFill="1" applyBorder="1"/>
    <xf numFmtId="0" fontId="15" fillId="12" borderId="115" xfId="0" applyFont="1" applyFill="1" applyBorder="1"/>
    <xf numFmtId="0" fontId="17" fillId="12" borderId="115" xfId="0" applyFont="1" applyFill="1" applyBorder="1"/>
    <xf numFmtId="0" fontId="0" fillId="12" borderId="115" xfId="0" applyFill="1" applyBorder="1"/>
    <xf numFmtId="10" fontId="0" fillId="12" borderId="115" xfId="0" applyNumberFormat="1" applyFill="1" applyBorder="1"/>
    <xf numFmtId="0" fontId="0" fillId="12" borderId="116" xfId="0" applyFill="1" applyBorder="1"/>
    <xf numFmtId="0" fontId="17" fillId="12" borderId="6" xfId="0" applyFont="1" applyFill="1" applyBorder="1" applyAlignment="1">
      <alignment horizontal="right" indent="1"/>
    </xf>
    <xf numFmtId="0" fontId="0" fillId="0" borderId="12" xfId="0" applyBorder="1"/>
    <xf numFmtId="0" fontId="0" fillId="0" borderId="1" xfId="0" applyBorder="1"/>
    <xf numFmtId="0" fontId="0" fillId="0" borderId="5" xfId="0" applyBorder="1"/>
    <xf numFmtId="0" fontId="13" fillId="7" borderId="13" xfId="0" applyFont="1" applyFill="1" applyBorder="1"/>
    <xf numFmtId="0" fontId="13" fillId="7" borderId="0" xfId="0" applyFont="1" applyFill="1" applyBorder="1"/>
    <xf numFmtId="0" fontId="16" fillId="7" borderId="6" xfId="0" applyFont="1" applyFill="1" applyBorder="1"/>
    <xf numFmtId="0" fontId="13" fillId="3" borderId="13" xfId="0" applyFont="1" applyFill="1" applyBorder="1"/>
    <xf numFmtId="0" fontId="13" fillId="3" borderId="0" xfId="0" applyFont="1" applyFill="1" applyBorder="1"/>
    <xf numFmtId="0" fontId="16" fillId="3" borderId="6" xfId="0" applyFont="1" applyFill="1" applyBorder="1"/>
    <xf numFmtId="0" fontId="13" fillId="4" borderId="13" xfId="0" applyFont="1" applyFill="1" applyBorder="1"/>
    <xf numFmtId="0" fontId="13" fillId="4" borderId="0" xfId="0" applyFont="1" applyFill="1" applyBorder="1"/>
    <xf numFmtId="0" fontId="16" fillId="4" borderId="6" xfId="0" applyFont="1" applyFill="1" applyBorder="1"/>
    <xf numFmtId="0" fontId="17" fillId="12" borderId="0" xfId="0" applyFont="1" applyFill="1"/>
    <xf numFmtId="0" fontId="23" fillId="12" borderId="0" xfId="0" applyFont="1" applyFill="1" applyAlignment="1">
      <alignment horizontal="center" vertical="center"/>
    </xf>
    <xf numFmtId="0" fontId="18" fillId="6" borderId="11" xfId="0" applyFont="1" applyFill="1" applyBorder="1" applyAlignment="1">
      <alignment horizontal="center"/>
    </xf>
    <xf numFmtId="0" fontId="16" fillId="6" borderId="8" xfId="0" applyFont="1" applyFill="1" applyBorder="1"/>
    <xf numFmtId="0" fontId="16" fillId="6" borderId="11" xfId="0" applyFont="1" applyFill="1" applyBorder="1"/>
    <xf numFmtId="0" fontId="16" fillId="6" borderId="14" xfId="0" applyFont="1" applyFill="1" applyBorder="1"/>
    <xf numFmtId="0" fontId="18" fillId="12" borderId="0" xfId="0" applyFont="1" applyFill="1" applyAlignment="1">
      <alignment horizontal="center" vertical="center"/>
    </xf>
    <xf numFmtId="0" fontId="17" fillId="12" borderId="1" xfId="0" applyFont="1" applyFill="1" applyBorder="1"/>
    <xf numFmtId="0" fontId="18" fillId="0" borderId="0" xfId="0" applyFont="1" applyBorder="1" applyAlignment="1">
      <alignment horizontal="center"/>
    </xf>
    <xf numFmtId="0" fontId="15" fillId="12" borderId="117" xfId="0" applyFont="1" applyFill="1" applyBorder="1"/>
    <xf numFmtId="10" fontId="0" fillId="0" borderId="13" xfId="0" applyNumberFormat="1" applyBorder="1"/>
    <xf numFmtId="10" fontId="0" fillId="0" borderId="0" xfId="0" applyNumberFormat="1" applyBorder="1"/>
    <xf numFmtId="10" fontId="0" fillId="0" borderId="8" xfId="0" applyNumberFormat="1" applyBorder="1"/>
    <xf numFmtId="0" fontId="0" fillId="12" borderId="6" xfId="0" applyFill="1" applyBorder="1"/>
    <xf numFmtId="0" fontId="0" fillId="12" borderId="112" xfId="0" applyFill="1" applyBorder="1"/>
    <xf numFmtId="0" fontId="0" fillId="12" borderId="113" xfId="0" applyFill="1" applyBorder="1"/>
    <xf numFmtId="0" fontId="0" fillId="0" borderId="111" xfId="0" applyBorder="1"/>
    <xf numFmtId="0" fontId="64" fillId="0" borderId="114" xfId="0" applyFont="1" applyBorder="1"/>
    <xf numFmtId="0" fontId="0" fillId="0" borderId="116" xfId="0" applyBorder="1"/>
    <xf numFmtId="0" fontId="64" fillId="0" borderId="116" xfId="0" applyFont="1" applyBorder="1"/>
    <xf numFmtId="0" fontId="16" fillId="7" borderId="118" xfId="0" applyFont="1" applyFill="1" applyBorder="1" applyAlignment="1">
      <alignment horizontal="center" vertical="center"/>
    </xf>
    <xf numFmtId="0" fontId="15" fillId="12" borderId="119" xfId="0" applyFont="1" applyFill="1" applyBorder="1" applyAlignment="1">
      <alignment horizontal="center"/>
    </xf>
    <xf numFmtId="0" fontId="16" fillId="3" borderId="120" xfId="0" applyFont="1" applyFill="1" applyBorder="1" applyAlignment="1">
      <alignment horizontal="center" vertical="center"/>
    </xf>
    <xf numFmtId="0" fontId="16" fillId="4" borderId="121" xfId="0" applyFont="1" applyFill="1" applyBorder="1" applyAlignment="1">
      <alignment horizontal="center" vertical="center"/>
    </xf>
    <xf numFmtId="0" fontId="0" fillId="0" borderId="122" xfId="0" applyBorder="1"/>
    <xf numFmtId="0" fontId="16" fillId="6" borderId="5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right"/>
    </xf>
    <xf numFmtId="0" fontId="0" fillId="3" borderId="13" xfId="0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6" xfId="0" applyFill="1" applyBorder="1"/>
    <xf numFmtId="0" fontId="0" fillId="0" borderId="12" xfId="0" applyFill="1" applyBorder="1"/>
    <xf numFmtId="0" fontId="0" fillId="0" borderId="1" xfId="0" applyFill="1" applyBorder="1"/>
    <xf numFmtId="0" fontId="0" fillId="0" borderId="13" xfId="0" applyFill="1" applyBorder="1"/>
    <xf numFmtId="0" fontId="0" fillId="0" borderId="0" xfId="0" applyFill="1" applyBorder="1"/>
    <xf numFmtId="16" fontId="16" fillId="5" borderId="123" xfId="0" applyNumberFormat="1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/>
    </xf>
    <xf numFmtId="0" fontId="0" fillId="12" borderId="114" xfId="0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64" fillId="0" borderId="112" xfId="0" applyFont="1" applyBorder="1"/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114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16" fillId="4" borderId="5" xfId="0" applyFont="1" applyFill="1" applyBorder="1"/>
    <xf numFmtId="164" fontId="46" fillId="4" borderId="0" xfId="0" applyNumberFormat="1" applyFont="1" applyFill="1" applyBorder="1" applyAlignment="1">
      <alignment horizontal="center"/>
    </xf>
    <xf numFmtId="0" fontId="0" fillId="0" borderId="115" xfId="0" applyBorder="1"/>
    <xf numFmtId="0" fontId="46" fillId="4" borderId="124" xfId="0" applyFont="1" applyFill="1" applyBorder="1" applyAlignment="1">
      <alignment horizontal="center" vertical="center"/>
    </xf>
    <xf numFmtId="0" fontId="58" fillId="14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/>
    <xf numFmtId="0" fontId="18" fillId="14" borderId="0" xfId="0" applyFont="1" applyFill="1" applyBorder="1" applyAlignment="1" applyProtection="1">
      <alignment horizontal="center" vertical="center" wrapText="1"/>
    </xf>
    <xf numFmtId="0" fontId="0" fillId="12" borderId="0" xfId="0" applyFill="1" applyAlignment="1" applyProtection="1"/>
    <xf numFmtId="0" fontId="0" fillId="12" borderId="0" xfId="0" applyFont="1" applyFill="1" applyAlignment="1" applyProtection="1">
      <alignment vertical="center"/>
    </xf>
    <xf numFmtId="0" fontId="4" fillId="1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5" fillId="20" borderId="0" xfId="0" applyNumberFormat="1" applyFont="1" applyFill="1" applyAlignment="1" applyProtection="1">
      <alignment horizontal="right" vertical="top"/>
    </xf>
    <xf numFmtId="0" fontId="0" fillId="0" borderId="0" xfId="0" applyAlignment="1" applyProtection="1">
      <alignment horizontal="right" vertical="top"/>
    </xf>
    <xf numFmtId="0" fontId="36" fillId="12" borderId="0" xfId="0" applyFont="1" applyFill="1" applyBorder="1" applyAlignment="1" applyProtection="1">
      <alignment horizontal="center" vertical="center" wrapText="1"/>
    </xf>
    <xf numFmtId="0" fontId="0" fillId="12" borderId="0" xfId="0" applyFill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0" fillId="15" borderId="39" xfId="0" applyFont="1" applyFill="1" applyBorder="1" applyAlignment="1" applyProtection="1">
      <alignment horizontal="left" vertical="center" wrapText="1" indent="1"/>
    </xf>
    <xf numFmtId="0" fontId="30" fillId="15" borderId="40" xfId="0" applyFont="1" applyFill="1" applyBorder="1" applyAlignment="1" applyProtection="1">
      <alignment horizontal="left" vertical="center" wrapText="1" indent="1"/>
    </xf>
    <xf numFmtId="0" fontId="29" fillId="19" borderId="39" xfId="0" applyFont="1" applyFill="1" applyBorder="1" applyAlignment="1" applyProtection="1">
      <alignment horizontal="left" vertical="center" wrapText="1" indent="1"/>
    </xf>
    <xf numFmtId="0" fontId="0" fillId="0" borderId="40" xfId="0" applyBorder="1" applyAlignment="1" applyProtection="1">
      <alignment horizontal="left" vertical="center" wrapText="1" indent="1"/>
    </xf>
    <xf numFmtId="0" fontId="36" fillId="19" borderId="41" xfId="0" applyFont="1" applyFill="1" applyBorder="1" applyAlignment="1" applyProtection="1">
      <alignment horizontal="center" vertical="center" wrapText="1"/>
    </xf>
    <xf numFmtId="0" fontId="36" fillId="0" borderId="42" xfId="0" applyFont="1" applyBorder="1" applyAlignment="1" applyProtection="1">
      <alignment horizontal="center" vertical="center" wrapText="1"/>
    </xf>
    <xf numFmtId="0" fontId="50" fillId="0" borderId="43" xfId="0" applyFont="1" applyBorder="1" applyAlignment="1" applyProtection="1">
      <alignment wrapText="1"/>
    </xf>
    <xf numFmtId="16" fontId="35" fillId="16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16" fontId="56" fillId="12" borderId="23" xfId="0" applyNumberFormat="1" applyFont="1" applyFill="1" applyBorder="1" applyAlignment="1" applyProtection="1">
      <alignment horizontal="left" vertical="center" wrapText="1"/>
    </xf>
    <xf numFmtId="0" fontId="0" fillId="12" borderId="34" xfId="0" applyFill="1" applyBorder="1" applyAlignment="1" applyProtection="1">
      <alignment horizontal="left" vertical="center" wrapText="1"/>
    </xf>
    <xf numFmtId="16" fontId="56" fillId="12" borderId="23" xfId="0" applyNumberFormat="1" applyFont="1" applyFill="1" applyBorder="1" applyAlignment="1" applyProtection="1">
      <alignment vertical="center" wrapText="1"/>
    </xf>
    <xf numFmtId="0" fontId="0" fillId="12" borderId="34" xfId="0" applyFill="1" applyBorder="1" applyAlignment="1" applyProtection="1">
      <alignment vertical="center" wrapText="1"/>
    </xf>
    <xf numFmtId="0" fontId="0" fillId="0" borderId="24" xfId="0" applyBorder="1" applyAlignment="1" applyProtection="1"/>
    <xf numFmtId="16" fontId="35" fillId="16" borderId="37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16" fontId="35" fillId="16" borderId="23" xfId="0" applyNumberFormat="1" applyFont="1" applyFill="1" applyBorder="1" applyAlignment="1" applyProtection="1">
      <alignment horizontal="right" vertical="center" wrapText="1"/>
    </xf>
    <xf numFmtId="0" fontId="0" fillId="16" borderId="24" xfId="0" applyFill="1" applyBorder="1" applyAlignment="1" applyProtection="1">
      <alignment horizontal="right" vertical="center" wrapText="1"/>
    </xf>
    <xf numFmtId="16" fontId="35" fillId="16" borderId="23" xfId="0" applyNumberFormat="1" applyFont="1" applyFill="1" applyBorder="1" applyAlignment="1" applyProtection="1">
      <alignment horizontal="left" vertical="center" wrapText="1" indent="1"/>
    </xf>
    <xf numFmtId="0" fontId="0" fillId="0" borderId="24" xfId="0" applyBorder="1" applyAlignment="1" applyProtection="1">
      <alignment horizontal="left" vertical="center" wrapText="1" indent="1"/>
    </xf>
    <xf numFmtId="16" fontId="35" fillId="16" borderId="23" xfId="0" applyNumberFormat="1" applyFont="1" applyFill="1" applyBorder="1" applyAlignment="1" applyProtection="1">
      <alignment horizontal="left" vertical="center" wrapText="1"/>
    </xf>
    <xf numFmtId="0" fontId="40" fillId="16" borderId="34" xfId="0" applyFont="1" applyFill="1" applyBorder="1" applyAlignment="1" applyProtection="1">
      <alignment horizontal="left" vertical="center" wrapText="1"/>
    </xf>
    <xf numFmtId="16" fontId="35" fillId="16" borderId="23" xfId="0" applyNumberFormat="1" applyFont="1" applyFill="1" applyBorder="1" applyAlignment="1" applyProtection="1">
      <alignment horizontal="center" vertical="center" wrapText="1"/>
    </xf>
    <xf numFmtId="0" fontId="40" fillId="16" borderId="34" xfId="0" applyFont="1" applyFill="1" applyBorder="1" applyAlignment="1" applyProtection="1">
      <alignment horizontal="center" vertical="center" wrapText="1"/>
    </xf>
    <xf numFmtId="16" fontId="35" fillId="16" borderId="23" xfId="0" applyNumberFormat="1" applyFont="1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57" fillId="12" borderId="34" xfId="0" applyFont="1" applyFill="1" applyBorder="1" applyAlignment="1" applyProtection="1">
      <alignment horizontal="left" vertical="center" wrapText="1"/>
    </xf>
    <xf numFmtId="0" fontId="57" fillId="12" borderId="24" xfId="0" applyFont="1" applyFill="1" applyBorder="1" applyAlignment="1" applyProtection="1">
      <alignment vertical="center" wrapText="1"/>
    </xf>
    <xf numFmtId="0" fontId="37" fillId="12" borderId="23" xfId="0" applyFont="1" applyFill="1" applyBorder="1" applyAlignment="1" applyProtection="1">
      <alignment vertical="center" wrapText="1"/>
    </xf>
    <xf numFmtId="0" fontId="52" fillId="15" borderId="32" xfId="0" applyFont="1" applyFill="1" applyBorder="1" applyAlignment="1" applyProtection="1">
      <alignment horizontal="center" vertical="center" wrapText="1"/>
    </xf>
    <xf numFmtId="0" fontId="52" fillId="15" borderId="33" xfId="0" applyFont="1" applyFill="1" applyBorder="1" applyAlignment="1" applyProtection="1">
      <alignment horizontal="center" vertical="center" wrapText="1"/>
    </xf>
    <xf numFmtId="0" fontId="52" fillId="15" borderId="32" xfId="0" applyFont="1" applyFill="1" applyBorder="1" applyAlignment="1" applyProtection="1">
      <alignment vertical="center" wrapText="1"/>
    </xf>
    <xf numFmtId="0" fontId="52" fillId="15" borderId="33" xfId="0" applyFont="1" applyFill="1" applyBorder="1" applyAlignment="1" applyProtection="1">
      <alignment vertical="center" wrapText="1"/>
    </xf>
    <xf numFmtId="164" fontId="53" fillId="15" borderId="32" xfId="0" applyNumberFormat="1" applyFont="1" applyFill="1" applyBorder="1" applyAlignment="1" applyProtection="1">
      <alignment horizontal="center" vertical="center"/>
    </xf>
    <xf numFmtId="0" fontId="50" fillId="0" borderId="33" xfId="0" applyFont="1" applyBorder="1" applyAlignment="1" applyProtection="1">
      <alignment horizontal="center" vertical="center"/>
    </xf>
    <xf numFmtId="0" fontId="48" fillId="12" borderId="0" xfId="0" applyFont="1" applyFill="1" applyBorder="1" applyAlignment="1" applyProtection="1">
      <alignment horizontal="right" vertical="center" wrapText="1"/>
    </xf>
    <xf numFmtId="3" fontId="54" fillId="12" borderId="0" xfId="0" applyNumberFormat="1" applyFont="1" applyFill="1" applyBorder="1" applyAlignment="1" applyProtection="1">
      <alignment horizontal="right" vertical="center"/>
    </xf>
    <xf numFmtId="0" fontId="55" fillId="0" borderId="0" xfId="0" applyFont="1" applyAlignment="1" applyProtection="1">
      <alignment horizontal="right" vertic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5</xdr:row>
          <xdr:rowOff>25400</xdr:rowOff>
        </xdr:from>
        <xdr:to>
          <xdr:col>0</xdr:col>
          <xdr:colOff>1168400</xdr:colOff>
          <xdr:row>5</xdr:row>
          <xdr:rowOff>342900</xdr:rowOff>
        </xdr:to>
        <xdr:sp macro="" textlink="">
          <xdr:nvSpPr>
            <xdr:cNvPr id="62465" name="Button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Show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5</xdr:row>
          <xdr:rowOff>381000</xdr:rowOff>
        </xdr:from>
        <xdr:to>
          <xdr:col>0</xdr:col>
          <xdr:colOff>1168400</xdr:colOff>
          <xdr:row>6</xdr:row>
          <xdr:rowOff>190500</xdr:rowOff>
        </xdr:to>
        <xdr:sp macro="" textlink="">
          <xdr:nvSpPr>
            <xdr:cNvPr id="62466" name="Button 2" hidden="1">
              <a:extLst>
                <a:ext uri="{63B3BB69-23CF-44E3-9099-C40C66FF867C}">
                  <a14:compatExt spid="_x0000_s6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Normal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9</xdr:row>
          <xdr:rowOff>38100</xdr:rowOff>
        </xdr:from>
        <xdr:to>
          <xdr:col>0</xdr:col>
          <xdr:colOff>1181100</xdr:colOff>
          <xdr:row>10</xdr:row>
          <xdr:rowOff>38100</xdr:rowOff>
        </xdr:to>
        <xdr:sp macro="" textlink="">
          <xdr:nvSpPr>
            <xdr:cNvPr id="62467" name="Button 3" hidden="1">
              <a:extLst>
                <a:ext uri="{63B3BB69-23CF-44E3-9099-C40C66FF867C}">
                  <a14:compatExt spid="_x0000_s6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Plan Only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6</xdr:row>
          <xdr:rowOff>228600</xdr:rowOff>
        </xdr:from>
        <xdr:to>
          <xdr:col>0</xdr:col>
          <xdr:colOff>1168400</xdr:colOff>
          <xdr:row>7</xdr:row>
          <xdr:rowOff>139700</xdr:rowOff>
        </xdr:to>
        <xdr:sp macro="" textlink="">
          <xdr:nvSpPr>
            <xdr:cNvPr id="62468" name="Button 4" hidden="1">
              <a:extLst>
                <a:ext uri="{63B3BB69-23CF-44E3-9099-C40C66FF867C}">
                  <a14:compatExt spid="_x0000_s6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Show Type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7</xdr:row>
          <xdr:rowOff>177800</xdr:rowOff>
        </xdr:from>
        <xdr:to>
          <xdr:col>0</xdr:col>
          <xdr:colOff>1168400</xdr:colOff>
          <xdr:row>8</xdr:row>
          <xdr:rowOff>215900</xdr:rowOff>
        </xdr:to>
        <xdr:sp macro="" textlink="">
          <xdr:nvSpPr>
            <xdr:cNvPr id="62469" name="Button 5" hidden="1">
              <a:extLst>
                <a:ext uri="{63B3BB69-23CF-44E3-9099-C40C66FF867C}">
                  <a14:compatExt spid="_x0000_s6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Show Math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2</xdr:row>
          <xdr:rowOff>127000</xdr:rowOff>
        </xdr:from>
        <xdr:to>
          <xdr:col>0</xdr:col>
          <xdr:colOff>1181100</xdr:colOff>
          <xdr:row>3</xdr:row>
          <xdr:rowOff>139700</xdr:rowOff>
        </xdr:to>
        <xdr:sp macro="" textlink="">
          <xdr:nvSpPr>
            <xdr:cNvPr id="62470" name="Button 6" hidden="1">
              <a:extLst>
                <a:ext uri="{63B3BB69-23CF-44E3-9099-C40C66FF867C}">
                  <a14:compatExt spid="_x0000_s6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Reset Plan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5</xdr:row>
          <xdr:rowOff>25400</xdr:rowOff>
        </xdr:from>
        <xdr:to>
          <xdr:col>0</xdr:col>
          <xdr:colOff>1168400</xdr:colOff>
          <xdr:row>5</xdr:row>
          <xdr:rowOff>342900</xdr:rowOff>
        </xdr:to>
        <xdr:sp macro="" textlink="">
          <xdr:nvSpPr>
            <xdr:cNvPr id="61441" name="Button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Show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5</xdr:row>
          <xdr:rowOff>381000</xdr:rowOff>
        </xdr:from>
        <xdr:to>
          <xdr:col>0</xdr:col>
          <xdr:colOff>1168400</xdr:colOff>
          <xdr:row>6</xdr:row>
          <xdr:rowOff>190500</xdr:rowOff>
        </xdr:to>
        <xdr:sp macro="" textlink="">
          <xdr:nvSpPr>
            <xdr:cNvPr id="61442" name="Button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Normal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9</xdr:row>
          <xdr:rowOff>38100</xdr:rowOff>
        </xdr:from>
        <xdr:to>
          <xdr:col>0</xdr:col>
          <xdr:colOff>1181100</xdr:colOff>
          <xdr:row>10</xdr:row>
          <xdr:rowOff>38100</xdr:rowOff>
        </xdr:to>
        <xdr:sp macro="" textlink="">
          <xdr:nvSpPr>
            <xdr:cNvPr id="61443" name="Button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Plan Only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6</xdr:row>
          <xdr:rowOff>228600</xdr:rowOff>
        </xdr:from>
        <xdr:to>
          <xdr:col>0</xdr:col>
          <xdr:colOff>1168400</xdr:colOff>
          <xdr:row>7</xdr:row>
          <xdr:rowOff>139700</xdr:rowOff>
        </xdr:to>
        <xdr:sp macro="" textlink="">
          <xdr:nvSpPr>
            <xdr:cNvPr id="61444" name="Button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Show Type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254000</xdr:colOff>
          <xdr:row>7</xdr:row>
          <xdr:rowOff>177800</xdr:rowOff>
        </xdr:from>
        <xdr:to>
          <xdr:col>0</xdr:col>
          <xdr:colOff>1168400</xdr:colOff>
          <xdr:row>8</xdr:row>
          <xdr:rowOff>215900</xdr:rowOff>
        </xdr:to>
        <xdr:sp macro="" textlink="">
          <xdr:nvSpPr>
            <xdr:cNvPr id="61445" name="Button 5" hidden="1">
              <a:extLst>
                <a:ext uri="{63B3BB69-23CF-44E3-9099-C40C66FF867C}">
                  <a14:compatExt spid="_x0000_s6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Show Math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2</xdr:row>
          <xdr:rowOff>127000</xdr:rowOff>
        </xdr:from>
        <xdr:to>
          <xdr:col>0</xdr:col>
          <xdr:colOff>1181100</xdr:colOff>
          <xdr:row>3</xdr:row>
          <xdr:rowOff>139700</xdr:rowOff>
        </xdr:to>
        <xdr:sp macro="" textlink="">
          <xdr:nvSpPr>
            <xdr:cNvPr id="61446" name="Button 6" hidden="1">
              <a:extLst>
                <a:ext uri="{63B3BB69-23CF-44E3-9099-C40C66FF867C}">
                  <a14:compatExt spid="_x0000_s6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Reset Plan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38100</xdr:rowOff>
    </xdr:from>
    <xdr:to>
      <xdr:col>8</xdr:col>
      <xdr:colOff>292100</xdr:colOff>
      <xdr:row>9</xdr:row>
      <xdr:rowOff>177800</xdr:rowOff>
    </xdr:to>
    <xdr:pic>
      <xdr:nvPicPr>
        <xdr:cNvPr id="16609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11300"/>
          <a:ext cx="43815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5</xdr:row>
      <xdr:rowOff>12700</xdr:rowOff>
    </xdr:from>
    <xdr:to>
      <xdr:col>15</xdr:col>
      <xdr:colOff>546100</xdr:colOff>
      <xdr:row>9</xdr:row>
      <xdr:rowOff>152400</xdr:rowOff>
    </xdr:to>
    <xdr:pic>
      <xdr:nvPicPr>
        <xdr:cNvPr id="16610" name="Picture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100" y="1485900"/>
          <a:ext cx="41656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</xdr:colOff>
      <xdr:row>5</xdr:row>
      <xdr:rowOff>114300</xdr:rowOff>
    </xdr:from>
    <xdr:to>
      <xdr:col>14</xdr:col>
      <xdr:colOff>419100</xdr:colOff>
      <xdr:row>6</xdr:row>
      <xdr:rowOff>63500</xdr:rowOff>
    </xdr:to>
    <xdr:sp macro="" textlink="">
      <xdr:nvSpPr>
        <xdr:cNvPr id="28" name="Rectangle 27"/>
        <xdr:cNvSpPr/>
      </xdr:nvSpPr>
      <xdr:spPr>
        <a:xfrm>
          <a:off x="7721600" y="1587500"/>
          <a:ext cx="342900" cy="203200"/>
        </a:xfrm>
        <a:prstGeom prst="rect">
          <a:avLst/>
        </a:prstGeom>
        <a:solidFill>
          <a:srgbClr val="E34373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n-US" sz="1800" b="1" i="1">
              <a:solidFill>
                <a:srgbClr val="000000"/>
              </a:solidFill>
              <a:effectLst/>
            </a:rPr>
            <a:t>B3</a:t>
          </a:r>
        </a:p>
      </xdr:txBody>
    </xdr:sp>
    <xdr:clientData/>
  </xdr:twoCellAnchor>
  <xdr:twoCellAnchor editAs="oneCell">
    <xdr:from>
      <xdr:col>1</xdr:col>
      <xdr:colOff>685800</xdr:colOff>
      <xdr:row>13</xdr:row>
      <xdr:rowOff>139700</xdr:rowOff>
    </xdr:from>
    <xdr:to>
      <xdr:col>14</xdr:col>
      <xdr:colOff>533400</xdr:colOff>
      <xdr:row>14</xdr:row>
      <xdr:rowOff>241300</xdr:rowOff>
    </xdr:to>
    <xdr:pic>
      <xdr:nvPicPr>
        <xdr:cNvPr id="16612" name="Picture 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644900"/>
          <a:ext cx="72263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10007600</xdr:colOff>
      <xdr:row>10</xdr:row>
      <xdr:rowOff>139700</xdr:rowOff>
    </xdr:to>
    <xdr:pic>
      <xdr:nvPicPr>
        <xdr:cNvPr id="31799" name="Picture 1" descr="Screen Shot 2016-04-07 at 5.03.01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760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4" Type="http://schemas.openxmlformats.org/officeDocument/2006/relationships/ctrlProp" Target="../ctrlProps/ctrlProp8.xml"/><Relationship Id="rId5" Type="http://schemas.openxmlformats.org/officeDocument/2006/relationships/ctrlProp" Target="../ctrlProps/ctrlProp9.xml"/><Relationship Id="rId6" Type="http://schemas.openxmlformats.org/officeDocument/2006/relationships/ctrlProp" Target="../ctrlProps/ctrlProp10.xml"/><Relationship Id="rId7" Type="http://schemas.openxmlformats.org/officeDocument/2006/relationships/ctrlProp" Target="../ctrlProps/ctrlProp11.xml"/><Relationship Id="rId8" Type="http://schemas.openxmlformats.org/officeDocument/2006/relationships/ctrlProp" Target="../ctrlProps/ctrlProp1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 enableFormatConditionsCalculation="0"/>
  <dimension ref="A1:AI50"/>
  <sheetViews>
    <sheetView tabSelected="1" zoomScale="125" zoomScaleNormal="125" zoomScalePageLayoutView="125" workbookViewId="0">
      <selection activeCell="P21" sqref="P21"/>
    </sheetView>
  </sheetViews>
  <sheetFormatPr baseColWidth="10" defaultRowHeight="15" x14ac:dyDescent="0"/>
  <cols>
    <col min="1" max="1" width="17.6640625" style="7" customWidth="1"/>
    <col min="2" max="2" width="22.5" style="7" customWidth="1"/>
    <col min="3" max="4" width="10.83203125" style="7" hidden="1" customWidth="1"/>
    <col min="5" max="5" width="10.6640625" style="7" hidden="1" customWidth="1"/>
    <col min="6" max="7" width="10.83203125" style="7" hidden="1" customWidth="1"/>
    <col min="8" max="8" width="13.83203125" style="7" customWidth="1"/>
    <col min="9" max="9" width="10.5" style="7" hidden="1" customWidth="1"/>
    <col min="10" max="10" width="10.83203125" style="7" hidden="1" customWidth="1"/>
    <col min="11" max="11" width="10.83203125" style="7"/>
    <col min="12" max="12" width="11.6640625" style="7" customWidth="1"/>
    <col min="13" max="13" width="10.83203125" style="7" hidden="1" customWidth="1"/>
    <col min="14" max="14" width="11" style="7" hidden="1" customWidth="1"/>
    <col min="15" max="15" width="11.33203125" style="7" customWidth="1"/>
    <col min="16" max="16" width="10.83203125" style="7"/>
    <col min="17" max="17" width="11.6640625" style="7" customWidth="1"/>
    <col min="18" max="18" width="10.83203125" style="80"/>
    <col min="19" max="19" width="10.83203125" style="80" hidden="1" customWidth="1"/>
    <col min="20" max="20" width="8" style="80" hidden="1" customWidth="1"/>
    <col min="21" max="21" width="14.6640625" style="261" hidden="1" customWidth="1"/>
    <col min="22" max="22" width="10" style="90" hidden="1" customWidth="1"/>
    <col min="23" max="26" width="10.83203125" style="80" hidden="1" customWidth="1"/>
    <col min="27" max="34" width="10.83203125" style="80"/>
    <col min="35" max="16384" width="10.83203125" style="7"/>
  </cols>
  <sheetData>
    <row r="1" spans="1:35" ht="12" customHeight="1" thickTop="1" thickBot="1">
      <c r="A1" s="7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S1" s="325" t="s">
        <v>145</v>
      </c>
      <c r="T1" s="326" t="s">
        <v>146</v>
      </c>
      <c r="U1" s="327" t="s">
        <v>148</v>
      </c>
      <c r="V1" s="326" t="s">
        <v>147</v>
      </c>
      <c r="W1" s="328" t="s">
        <v>149</v>
      </c>
      <c r="AI1" s="80"/>
    </row>
    <row r="2" spans="1:35" ht="24" customHeight="1" thickTop="1">
      <c r="B2" s="332">
        <v>2017</v>
      </c>
      <c r="C2" s="80"/>
      <c r="D2" s="80"/>
      <c r="E2" s="80"/>
      <c r="F2" s="80"/>
      <c r="G2" s="80"/>
      <c r="H2" s="267" t="s">
        <v>151</v>
      </c>
      <c r="I2" s="80"/>
      <c r="J2" s="80"/>
      <c r="K2" s="80"/>
      <c r="L2" s="80"/>
      <c r="M2" s="80"/>
      <c r="N2" s="80"/>
      <c r="O2" s="80"/>
      <c r="P2" s="80"/>
      <c r="S2" s="316" t="s">
        <v>32</v>
      </c>
      <c r="T2" s="317">
        <f>H8</f>
        <v>847</v>
      </c>
      <c r="U2" s="320">
        <f>N8</f>
        <v>762.84</v>
      </c>
      <c r="V2" s="318" t="s">
        <v>32</v>
      </c>
      <c r="W2" s="319">
        <f>SUM(T2:U2)</f>
        <v>1609.8400000000001</v>
      </c>
      <c r="AI2" s="80"/>
    </row>
    <row r="3" spans="1:35" ht="25" customHeight="1">
      <c r="A3" s="79"/>
      <c r="B3" s="82"/>
      <c r="C3" s="80"/>
      <c r="D3" s="82"/>
      <c r="E3" s="80"/>
      <c r="F3" s="80"/>
      <c r="G3" s="80"/>
      <c r="H3" s="266" t="s">
        <v>152</v>
      </c>
      <c r="I3" s="80"/>
      <c r="J3" s="80"/>
      <c r="K3" s="80"/>
      <c r="L3" s="80"/>
      <c r="M3" s="80"/>
      <c r="N3" s="80"/>
      <c r="O3" s="80"/>
      <c r="P3" s="80"/>
      <c r="Q3" s="80"/>
      <c r="S3" s="314" t="s">
        <v>28</v>
      </c>
      <c r="T3" s="310">
        <f>H9</f>
        <v>1400</v>
      </c>
      <c r="U3" s="321">
        <f>SUM(N8:N9)</f>
        <v>2288.52</v>
      </c>
      <c r="V3" s="315" t="s">
        <v>28</v>
      </c>
      <c r="W3" s="323">
        <f t="shared" ref="W3:W4" si="0">SUM(T3:U3)</f>
        <v>3688.52</v>
      </c>
      <c r="AI3" s="80"/>
    </row>
    <row r="4" spans="1:35" ht="20" customHeight="1" thickBot="1">
      <c r="B4" s="82"/>
      <c r="C4" s="80"/>
      <c r="D4" s="82"/>
      <c r="E4" s="80"/>
      <c r="F4" s="80"/>
      <c r="G4" s="80"/>
      <c r="H4" s="307" t="s">
        <v>153</v>
      </c>
      <c r="I4" s="331"/>
      <c r="J4" s="331"/>
      <c r="K4" s="306" t="s">
        <v>155</v>
      </c>
      <c r="L4" s="331"/>
      <c r="M4" s="80"/>
      <c r="N4" s="80"/>
      <c r="O4" s="80"/>
      <c r="P4" s="80"/>
      <c r="Q4" s="80"/>
      <c r="S4" s="312" t="s">
        <v>29</v>
      </c>
      <c r="T4" s="311">
        <f>H10</f>
        <v>3200</v>
      </c>
      <c r="U4" s="322">
        <f>SUM(N8:N10)</f>
        <v>3814.2</v>
      </c>
      <c r="V4" s="313" t="s">
        <v>144</v>
      </c>
      <c r="W4" s="324">
        <f t="shared" si="0"/>
        <v>7014.2</v>
      </c>
    </row>
    <row r="5" spans="1:35" ht="22" customHeight="1" thickTop="1" thickBot="1">
      <c r="A5" s="79" t="s">
        <v>67</v>
      </c>
      <c r="B5" s="80"/>
      <c r="C5" s="80"/>
      <c r="D5" s="80"/>
      <c r="E5" s="80"/>
      <c r="F5" s="80"/>
      <c r="G5" s="80"/>
      <c r="H5" s="82"/>
      <c r="I5" s="80"/>
      <c r="J5" s="80"/>
      <c r="K5" s="80"/>
      <c r="L5" s="80"/>
      <c r="M5" s="80"/>
      <c r="N5" s="80"/>
      <c r="O5" s="80"/>
      <c r="P5" s="80"/>
      <c r="Q5" s="80"/>
    </row>
    <row r="6" spans="1:35" ht="40" customHeight="1" thickTop="1" thickBot="1">
      <c r="A6" s="112"/>
      <c r="B6" s="99" t="s">
        <v>61</v>
      </c>
      <c r="C6" s="99" t="s">
        <v>126</v>
      </c>
      <c r="D6" s="187"/>
      <c r="E6" s="83"/>
      <c r="F6" s="99" t="s">
        <v>123</v>
      </c>
      <c r="G6" s="263" t="s">
        <v>63</v>
      </c>
      <c r="H6" s="70" t="s">
        <v>66</v>
      </c>
      <c r="I6" s="84"/>
      <c r="J6" s="84"/>
      <c r="K6" s="91" t="s">
        <v>68</v>
      </c>
      <c r="L6" s="96" t="s">
        <v>69</v>
      </c>
      <c r="M6" s="85"/>
      <c r="N6" s="85"/>
      <c r="O6" s="20" t="s">
        <v>64</v>
      </c>
      <c r="P6" s="97" t="s">
        <v>54</v>
      </c>
      <c r="Q6" s="98" t="s">
        <v>55</v>
      </c>
      <c r="R6" s="85"/>
      <c r="S6" s="109" t="s">
        <v>140</v>
      </c>
      <c r="T6" s="109">
        <v>169.5</v>
      </c>
      <c r="U6" s="304">
        <f>SUM(T6/4)</f>
        <v>42.375</v>
      </c>
      <c r="V6" s="262">
        <v>6776</v>
      </c>
      <c r="W6" s="109" t="s">
        <v>141</v>
      </c>
    </row>
    <row r="7" spans="1:35" s="8" customFormat="1" ht="32" thickTop="1" thickBot="1">
      <c r="A7" s="85"/>
      <c r="B7" s="100" t="s">
        <v>38</v>
      </c>
      <c r="C7" s="19" t="s">
        <v>57</v>
      </c>
      <c r="D7" s="104" t="s">
        <v>58</v>
      </c>
      <c r="E7" s="10" t="s">
        <v>37</v>
      </c>
      <c r="F7" s="18" t="s">
        <v>59</v>
      </c>
      <c r="G7" s="19"/>
      <c r="H7" s="14" t="s">
        <v>60</v>
      </c>
      <c r="I7" s="13" t="s">
        <v>33</v>
      </c>
      <c r="J7" s="15" t="s">
        <v>34</v>
      </c>
      <c r="K7" s="92" t="s">
        <v>35</v>
      </c>
      <c r="L7" s="14" t="s">
        <v>36</v>
      </c>
      <c r="M7" s="9" t="s">
        <v>43</v>
      </c>
      <c r="N7" s="17" t="s">
        <v>53</v>
      </c>
      <c r="O7" s="305" t="s">
        <v>57</v>
      </c>
      <c r="P7" s="11" t="s">
        <v>56</v>
      </c>
      <c r="Q7" s="12" t="s">
        <v>56</v>
      </c>
      <c r="R7" s="81"/>
      <c r="S7" s="301">
        <f>SUM(T7/42.3)</f>
        <v>38.057683215130027</v>
      </c>
      <c r="T7" s="301">
        <f>SUM(H8+N8)</f>
        <v>1609.8400000000001</v>
      </c>
      <c r="U7" s="302">
        <f>SUM(T7*0.14)</f>
        <v>225.37760000000003</v>
      </c>
      <c r="V7" s="302">
        <f>SUM(S7*9.75)</f>
        <v>371.06241134751775</v>
      </c>
      <c r="W7" s="302">
        <f>SUM(U7:V7)</f>
        <v>596.44001134751784</v>
      </c>
      <c r="X7" s="303" t="s">
        <v>138</v>
      </c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5" ht="22" customHeight="1">
      <c r="A8" s="113"/>
      <c r="B8" s="101" t="s">
        <v>41</v>
      </c>
      <c r="C8" s="41">
        <v>1600</v>
      </c>
      <c r="D8" s="105" t="s">
        <v>30</v>
      </c>
      <c r="E8" s="42" t="s">
        <v>127</v>
      </c>
      <c r="F8" s="41">
        <v>1694</v>
      </c>
      <c r="G8" s="43">
        <v>750</v>
      </c>
      <c r="H8" s="75">
        <v>847</v>
      </c>
      <c r="I8" s="50">
        <f>SUM(F8-H8)</f>
        <v>847</v>
      </c>
      <c r="J8" s="51">
        <f>SUM(I8/40)</f>
        <v>21.175000000000001</v>
      </c>
      <c r="K8" s="93">
        <v>3</v>
      </c>
      <c r="L8" s="75">
        <v>6</v>
      </c>
      <c r="M8" s="52">
        <f>SUM(L8*K8)</f>
        <v>18</v>
      </c>
      <c r="N8" s="53">
        <f>SUM(M8*42.38)</f>
        <v>762.84</v>
      </c>
      <c r="O8" s="54">
        <f>SUM(H8+N8)</f>
        <v>1609.8400000000001</v>
      </c>
      <c r="P8" s="55">
        <f>SUM(U7:V7)</f>
        <v>596.44001134751784</v>
      </c>
      <c r="Q8" s="56">
        <f>SUM(U8:V8)</f>
        <v>725.22721134751782</v>
      </c>
      <c r="S8" s="301">
        <f>S7</f>
        <v>38.057683215130027</v>
      </c>
      <c r="T8" s="301">
        <f>T7</f>
        <v>1609.8400000000001</v>
      </c>
      <c r="U8" s="302">
        <f>SUM(T8*0.22)</f>
        <v>354.16480000000001</v>
      </c>
      <c r="V8" s="302">
        <f>SUM(S8*9.75)</f>
        <v>371.06241134751775</v>
      </c>
      <c r="W8" s="302">
        <f>SUM(U8:V8)</f>
        <v>725.22721134751782</v>
      </c>
      <c r="X8" s="303" t="s">
        <v>139</v>
      </c>
    </row>
    <row r="9" spans="1:35" ht="18" customHeight="1">
      <c r="A9" s="85"/>
      <c r="B9" s="102" t="s">
        <v>40</v>
      </c>
      <c r="C9" s="44">
        <v>3200</v>
      </c>
      <c r="D9" s="106" t="s">
        <v>31</v>
      </c>
      <c r="E9" s="45" t="s">
        <v>124</v>
      </c>
      <c r="F9" s="44">
        <v>1694</v>
      </c>
      <c r="G9" s="46">
        <v>350</v>
      </c>
      <c r="H9" s="76">
        <v>1400</v>
      </c>
      <c r="I9" s="57">
        <f>SUM(F9-(H9-H8))</f>
        <v>1141</v>
      </c>
      <c r="J9" s="58">
        <f>SUM(I9/40)</f>
        <v>28.524999999999999</v>
      </c>
      <c r="K9" s="94">
        <v>6</v>
      </c>
      <c r="L9" s="76">
        <v>6</v>
      </c>
      <c r="M9" s="59">
        <f>SUM(L9*K9)</f>
        <v>36</v>
      </c>
      <c r="N9" s="60">
        <f>SUM(M9*42.38)</f>
        <v>1525.68</v>
      </c>
      <c r="O9" s="61">
        <f>SUM(H9+N8+N9)</f>
        <v>3688.5200000000004</v>
      </c>
      <c r="P9" s="62">
        <f>SUM(T9*0.13)</f>
        <v>270.22840000000002</v>
      </c>
      <c r="Q9" s="63">
        <f>SUM(T9*0.21)</f>
        <v>436.52280000000002</v>
      </c>
      <c r="R9" s="90"/>
      <c r="S9" s="295" t="s">
        <v>137</v>
      </c>
      <c r="T9" s="329">
        <f>SUM(O9-O8)</f>
        <v>2078.6800000000003</v>
      </c>
      <c r="U9" s="298">
        <v>0.13</v>
      </c>
      <c r="V9" s="299">
        <f>SUM(T9*U9)</f>
        <v>270.22840000000002</v>
      </c>
      <c r="W9" s="295" t="s">
        <v>132</v>
      </c>
      <c r="X9" s="81"/>
    </row>
    <row r="10" spans="1:35" ht="25" customHeight="1" thickBot="1">
      <c r="A10" s="85"/>
      <c r="B10" s="103" t="s">
        <v>42</v>
      </c>
      <c r="C10" s="47">
        <v>6400</v>
      </c>
      <c r="D10" s="107" t="s">
        <v>39</v>
      </c>
      <c r="E10" s="48" t="s">
        <v>125</v>
      </c>
      <c r="F10" s="47">
        <v>3388</v>
      </c>
      <c r="G10" s="49">
        <v>440</v>
      </c>
      <c r="H10" s="77">
        <v>3200</v>
      </c>
      <c r="I10" s="64">
        <f>SUM(F10-(H10-H9))</f>
        <v>1588</v>
      </c>
      <c r="J10" s="65">
        <f>SUM(I10/40)</f>
        <v>39.700000000000003</v>
      </c>
      <c r="K10" s="95">
        <v>6</v>
      </c>
      <c r="L10" s="77">
        <v>6</v>
      </c>
      <c r="M10" s="66">
        <f>SUM(L10*K10)</f>
        <v>36</v>
      </c>
      <c r="N10" s="67">
        <f>SUM(M10*42.38)</f>
        <v>1525.68</v>
      </c>
      <c r="O10" s="47">
        <f>SUM(H10+N11)</f>
        <v>7014.2</v>
      </c>
      <c r="P10" s="68"/>
      <c r="Q10" s="69">
        <f>SUM(T11*0.13)</f>
        <v>432.33839999999992</v>
      </c>
      <c r="S10" s="295" t="s">
        <v>28</v>
      </c>
      <c r="T10" s="329">
        <f>T9</f>
        <v>2078.6800000000003</v>
      </c>
      <c r="U10" s="298">
        <v>0.21</v>
      </c>
      <c r="V10" s="299">
        <f>SUM(T10*U10)</f>
        <v>436.52280000000002</v>
      </c>
      <c r="W10" s="295" t="s">
        <v>133</v>
      </c>
    </row>
    <row r="11" spans="1:35" s="111" customFormat="1" ht="21" customHeight="1" thickTop="1" thickBot="1">
      <c r="A11" s="109"/>
      <c r="B11" s="86"/>
      <c r="C11" s="86"/>
      <c r="D11" s="86"/>
      <c r="E11" s="87"/>
      <c r="F11" s="73" t="s">
        <v>62</v>
      </c>
      <c r="G11" s="74">
        <f>SUM(G8:G10)</f>
        <v>1540</v>
      </c>
      <c r="H11" s="88"/>
      <c r="I11" s="87"/>
      <c r="J11" s="87"/>
      <c r="K11" s="108">
        <f>SUM(K8:K10)</f>
        <v>15</v>
      </c>
      <c r="L11" s="109"/>
      <c r="M11" s="292">
        <f>SUM(M8:M10)</f>
        <v>90</v>
      </c>
      <c r="N11" s="293">
        <f>SUM(N8:N10)</f>
        <v>3814.2</v>
      </c>
      <c r="O11" s="80"/>
      <c r="P11" s="71">
        <f>SUM(P8:P10)</f>
        <v>866.6684113475178</v>
      </c>
      <c r="Q11" s="72">
        <f>SUM(Q8:Q10)</f>
        <v>1594.0884113475176</v>
      </c>
      <c r="R11" s="80"/>
      <c r="S11" s="296" t="s">
        <v>29</v>
      </c>
      <c r="T11" s="330">
        <f>SUM(O10-O9)</f>
        <v>3325.6799999999994</v>
      </c>
      <c r="U11" s="297">
        <v>0.13</v>
      </c>
      <c r="V11" s="300">
        <f>SUM(T11*U11)</f>
        <v>432.33839999999992</v>
      </c>
      <c r="W11" s="296"/>
      <c r="X11" s="81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:35" s="80" customFormat="1" ht="16" thickTop="1">
      <c r="B12" s="86"/>
      <c r="D12" s="86"/>
      <c r="F12" s="86"/>
      <c r="H12" s="90"/>
      <c r="I12" s="294"/>
      <c r="J12" s="90"/>
      <c r="K12" s="90"/>
      <c r="L12" s="86"/>
      <c r="R12" s="90"/>
      <c r="U12" s="261"/>
      <c r="V12" s="90"/>
    </row>
    <row r="13" spans="1:35" s="80" customFormat="1">
      <c r="A13" s="333" t="s">
        <v>154</v>
      </c>
      <c r="B13" s="309" t="s">
        <v>142</v>
      </c>
      <c r="F13" s="90"/>
      <c r="H13" s="90"/>
      <c r="I13" s="294"/>
      <c r="T13" s="80">
        <f>SUM(V6/8)</f>
        <v>847</v>
      </c>
      <c r="U13" s="261"/>
      <c r="V13" s="90"/>
    </row>
    <row r="14" spans="1:35" s="80" customFormat="1">
      <c r="B14" s="308" t="s">
        <v>150</v>
      </c>
      <c r="H14" s="90"/>
      <c r="I14" s="294"/>
      <c r="T14" s="80">
        <f>SUM(T13*2)</f>
        <v>1694</v>
      </c>
      <c r="U14" s="261"/>
      <c r="V14" s="90"/>
    </row>
    <row r="15" spans="1:35" s="80" customFormat="1">
      <c r="B15" s="308" t="s">
        <v>143</v>
      </c>
      <c r="H15" s="90"/>
      <c r="I15" s="294"/>
      <c r="T15" s="80">
        <f t="shared" ref="T15:T16" si="1">SUM(T14*2)</f>
        <v>3388</v>
      </c>
      <c r="U15" s="261"/>
      <c r="V15" s="90"/>
    </row>
    <row r="16" spans="1:35" s="80" customFormat="1">
      <c r="H16" s="90"/>
      <c r="I16" s="294"/>
      <c r="T16" s="80">
        <f t="shared" si="1"/>
        <v>6776</v>
      </c>
      <c r="U16" s="261"/>
      <c r="V16" s="90"/>
    </row>
    <row r="17" spans="21:22" s="80" customFormat="1">
      <c r="U17" s="261"/>
      <c r="V17" s="90"/>
    </row>
    <row r="18" spans="21:22" s="80" customFormat="1">
      <c r="U18" s="261"/>
      <c r="V18" s="90"/>
    </row>
    <row r="19" spans="21:22" s="80" customFormat="1">
      <c r="U19" s="261"/>
      <c r="V19" s="90"/>
    </row>
    <row r="20" spans="21:22" s="80" customFormat="1">
      <c r="U20" s="261"/>
      <c r="V20" s="90"/>
    </row>
    <row r="21" spans="21:22" s="80" customFormat="1">
      <c r="U21" s="261"/>
      <c r="V21" s="90"/>
    </row>
    <row r="22" spans="21:22" s="80" customFormat="1">
      <c r="U22" s="261"/>
      <c r="V22" s="90"/>
    </row>
    <row r="23" spans="21:22" s="80" customFormat="1">
      <c r="U23" s="261"/>
      <c r="V23" s="90"/>
    </row>
    <row r="24" spans="21:22" s="80" customFormat="1">
      <c r="U24" s="261"/>
      <c r="V24" s="90"/>
    </row>
    <row r="25" spans="21:22" s="80" customFormat="1">
      <c r="U25" s="261"/>
      <c r="V25" s="90"/>
    </row>
    <row r="26" spans="21:22" s="80" customFormat="1">
      <c r="U26" s="261"/>
      <c r="V26" s="90"/>
    </row>
    <row r="27" spans="21:22" s="80" customFormat="1">
      <c r="U27" s="261"/>
      <c r="V27" s="90"/>
    </row>
    <row r="28" spans="21:22" s="80" customFormat="1">
      <c r="U28" s="261"/>
      <c r="V28" s="90"/>
    </row>
    <row r="29" spans="21:22" s="80" customFormat="1">
      <c r="U29" s="261"/>
      <c r="V29" s="90"/>
    </row>
    <row r="30" spans="21:22" s="80" customFormat="1">
      <c r="U30" s="261"/>
      <c r="V30" s="90"/>
    </row>
    <row r="31" spans="21:22" s="80" customFormat="1">
      <c r="U31" s="261"/>
      <c r="V31" s="90"/>
    </row>
    <row r="32" spans="21:22" s="80" customFormat="1">
      <c r="U32" s="261"/>
      <c r="V32" s="90"/>
    </row>
    <row r="33" spans="21:22" s="80" customFormat="1">
      <c r="U33" s="261"/>
      <c r="V33" s="90"/>
    </row>
    <row r="34" spans="21:22" s="80" customFormat="1">
      <c r="U34" s="261"/>
      <c r="V34" s="90"/>
    </row>
    <row r="35" spans="21:22" s="80" customFormat="1">
      <c r="U35" s="261"/>
      <c r="V35" s="90"/>
    </row>
    <row r="36" spans="21:22" s="80" customFormat="1">
      <c r="U36" s="261"/>
      <c r="V36" s="90"/>
    </row>
    <row r="37" spans="21:22" s="80" customFormat="1">
      <c r="U37" s="261"/>
      <c r="V37" s="90"/>
    </row>
    <row r="38" spans="21:22" s="80" customFormat="1">
      <c r="U38" s="261"/>
      <c r="V38" s="90"/>
    </row>
    <row r="39" spans="21:22" s="80" customFormat="1">
      <c r="U39" s="261"/>
      <c r="V39" s="90"/>
    </row>
    <row r="40" spans="21:22" s="80" customFormat="1">
      <c r="U40" s="261"/>
      <c r="V40" s="90"/>
    </row>
    <row r="41" spans="21:22" s="80" customFormat="1">
      <c r="U41" s="261"/>
      <c r="V41" s="90"/>
    </row>
    <row r="42" spans="21:22" s="80" customFormat="1">
      <c r="U42" s="261"/>
      <c r="V42" s="90"/>
    </row>
    <row r="43" spans="21:22" s="80" customFormat="1">
      <c r="U43" s="261"/>
      <c r="V43" s="90"/>
    </row>
    <row r="44" spans="21:22" s="80" customFormat="1">
      <c r="U44" s="261"/>
      <c r="V44" s="90"/>
    </row>
    <row r="45" spans="21:22" s="80" customFormat="1">
      <c r="U45" s="261"/>
      <c r="V45" s="90"/>
    </row>
    <row r="46" spans="21:22" s="80" customFormat="1">
      <c r="U46" s="261"/>
      <c r="V46" s="90"/>
    </row>
    <row r="47" spans="21:22" s="80" customFormat="1">
      <c r="U47" s="261"/>
      <c r="V47" s="90"/>
    </row>
    <row r="48" spans="21:22" s="80" customFormat="1">
      <c r="U48" s="261"/>
      <c r="V48" s="90"/>
    </row>
    <row r="49" spans="21:22" s="80" customFormat="1">
      <c r="U49" s="261"/>
      <c r="V49" s="90"/>
    </row>
    <row r="50" spans="21:22" s="80" customFormat="1">
      <c r="U50" s="261"/>
      <c r="V50" s="90"/>
    </row>
  </sheetData>
  <sheetProtection password="CA6C" sheet="1" objects="1" scenarios="1" formatCells="0" formatColumns="0" formatRows="0" insertColumns="0" insertRows="0"/>
  <pageMargins left="0.75" right="0.75" top="1" bottom="1" header="0.5" footer="0.5"/>
  <pageSetup scale="9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3" name="Button 1">
              <controlPr defaultSize="0" print="0" autoFill="0" autoPict="0" macro="[0]!Explanation">
                <anchor moveWithCells="1" sizeWithCells="1">
                  <from>
                    <xdr:col>0</xdr:col>
                    <xdr:colOff>254000</xdr:colOff>
                    <xdr:row>5</xdr:row>
                    <xdr:rowOff>25400</xdr:rowOff>
                  </from>
                  <to>
                    <xdr:col>0</xdr:col>
                    <xdr:colOff>1168400</xdr:colOff>
                    <xdr:row>5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2466" r:id="rId4" name="Button 2">
              <controlPr defaultSize="0" print="0" autoFill="0" autoPict="0" macro="[0]!_xludf.Normal">
                <anchor moveWithCells="1" sizeWithCells="1">
                  <from>
                    <xdr:col>0</xdr:col>
                    <xdr:colOff>254000</xdr:colOff>
                    <xdr:row>5</xdr:row>
                    <xdr:rowOff>381000</xdr:rowOff>
                  </from>
                  <to>
                    <xdr:col>0</xdr:col>
                    <xdr:colOff>1168400</xdr:colOff>
                    <xdr:row>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2467" r:id="rId5" name="Button 3">
              <controlPr defaultSize="0" print="0" autoFill="0" autoPict="0" macro="[0]!PlanOnly">
                <anchor moveWithCells="1" sizeWithCells="1">
                  <from>
                    <xdr:col>0</xdr:col>
                    <xdr:colOff>266700</xdr:colOff>
                    <xdr:row>9</xdr:row>
                    <xdr:rowOff>38100</xdr:rowOff>
                  </from>
                  <to>
                    <xdr:col>0</xdr:col>
                    <xdr:colOff>1181100</xdr:colOff>
                    <xdr:row>10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2468" r:id="rId6" name="Button 4">
              <controlPr defaultSize="0" print="0" autoFill="0" autoPict="0" macro="[0]!ShowType">
                <anchor moveWithCells="1" sizeWithCells="1">
                  <from>
                    <xdr:col>0</xdr:col>
                    <xdr:colOff>254000</xdr:colOff>
                    <xdr:row>6</xdr:row>
                    <xdr:rowOff>228600</xdr:rowOff>
                  </from>
                  <to>
                    <xdr:col>0</xdr:col>
                    <xdr:colOff>1168400</xdr:colOff>
                    <xdr:row>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2469" r:id="rId7" name="Button 5">
              <controlPr defaultSize="0" print="0" autoFill="0" autoPict="0" macro="[0]!ShowMath">
                <anchor moveWithCells="1" sizeWithCells="1">
                  <from>
                    <xdr:col>0</xdr:col>
                    <xdr:colOff>254000</xdr:colOff>
                    <xdr:row>7</xdr:row>
                    <xdr:rowOff>177800</xdr:rowOff>
                  </from>
                  <to>
                    <xdr:col>0</xdr:col>
                    <xdr:colOff>1168400</xdr:colOff>
                    <xdr:row>8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2470" r:id="rId8" name="Button 6">
              <controlPr defaultSize="0" print="0" autoFill="0" autoPict="0" macro="[0]!ResetPlan">
                <anchor moveWithCells="1" sizeWithCells="1">
                  <from>
                    <xdr:col>0</xdr:col>
                    <xdr:colOff>266700</xdr:colOff>
                    <xdr:row>2</xdr:row>
                    <xdr:rowOff>127000</xdr:rowOff>
                  </from>
                  <to>
                    <xdr:col>0</xdr:col>
                    <xdr:colOff>1181100</xdr:colOff>
                    <xdr:row>3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 enableFormatConditionsCalculation="0"/>
  <dimension ref="A1:AI50"/>
  <sheetViews>
    <sheetView zoomScale="125" zoomScaleNormal="125" zoomScalePageLayoutView="125" workbookViewId="0">
      <selection activeCell="K20" sqref="K20"/>
    </sheetView>
  </sheetViews>
  <sheetFormatPr baseColWidth="10" defaultRowHeight="15" x14ac:dyDescent="0"/>
  <cols>
    <col min="1" max="1" width="17.6640625" style="7" customWidth="1"/>
    <col min="2" max="2" width="22.5" style="7" customWidth="1"/>
    <col min="3" max="4" width="10.83203125" style="7" hidden="1" customWidth="1"/>
    <col min="5" max="5" width="10.6640625" style="7" hidden="1" customWidth="1"/>
    <col min="6" max="7" width="10.83203125" style="7" hidden="1" customWidth="1"/>
    <col min="8" max="8" width="13.83203125" style="7" customWidth="1"/>
    <col min="9" max="9" width="10.5" style="7" hidden="1" customWidth="1"/>
    <col min="10" max="10" width="10.83203125" style="7" hidden="1" customWidth="1"/>
    <col min="11" max="11" width="10.83203125" style="7"/>
    <col min="12" max="12" width="11.6640625" style="7" customWidth="1"/>
    <col min="13" max="13" width="10.83203125" style="7" hidden="1" customWidth="1"/>
    <col min="14" max="14" width="11" style="7" hidden="1" customWidth="1"/>
    <col min="15" max="15" width="11.33203125" style="7" customWidth="1"/>
    <col min="16" max="16" width="10.83203125" style="7"/>
    <col min="17" max="17" width="11.6640625" style="7" customWidth="1"/>
    <col min="18" max="18" width="10.83203125" style="80"/>
    <col min="19" max="19" width="10.83203125" style="80" hidden="1" customWidth="1"/>
    <col min="20" max="20" width="8" style="80" hidden="1" customWidth="1"/>
    <col min="21" max="21" width="14.6640625" style="261" hidden="1" customWidth="1"/>
    <col min="22" max="22" width="10" style="90" hidden="1" customWidth="1"/>
    <col min="23" max="26" width="10.83203125" style="80" hidden="1" customWidth="1"/>
    <col min="27" max="34" width="10.83203125" style="80"/>
    <col min="35" max="16384" width="10.83203125" style="7"/>
  </cols>
  <sheetData>
    <row r="1" spans="1:35" ht="12" customHeight="1" thickTop="1" thickBot="1">
      <c r="A1" s="7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S1" s="325" t="s">
        <v>145</v>
      </c>
      <c r="T1" s="326" t="s">
        <v>146</v>
      </c>
      <c r="U1" s="327" t="s">
        <v>148</v>
      </c>
      <c r="V1" s="326" t="s">
        <v>147</v>
      </c>
      <c r="W1" s="328" t="s">
        <v>149</v>
      </c>
      <c r="AI1" s="80"/>
    </row>
    <row r="2" spans="1:35" ht="24" customHeight="1" thickTop="1">
      <c r="B2" s="332">
        <v>2017</v>
      </c>
      <c r="C2" s="80"/>
      <c r="D2" s="80"/>
      <c r="E2" s="80"/>
      <c r="F2" s="80"/>
      <c r="G2" s="80"/>
      <c r="H2" s="267" t="s">
        <v>151</v>
      </c>
      <c r="I2" s="80"/>
      <c r="J2" s="80"/>
      <c r="K2" s="80"/>
      <c r="L2" s="80"/>
      <c r="M2" s="80"/>
      <c r="N2" s="80"/>
      <c r="O2" s="80"/>
      <c r="P2" s="80"/>
      <c r="S2" s="316" t="s">
        <v>32</v>
      </c>
      <c r="T2" s="317">
        <f>H8</f>
        <v>0</v>
      </c>
      <c r="U2" s="320">
        <f>N8</f>
        <v>0</v>
      </c>
      <c r="V2" s="318" t="s">
        <v>32</v>
      </c>
      <c r="W2" s="319">
        <f>SUM(T2:U2)</f>
        <v>0</v>
      </c>
      <c r="AI2" s="80"/>
    </row>
    <row r="3" spans="1:35" ht="25" customHeight="1">
      <c r="A3" s="79"/>
      <c r="B3" s="82"/>
      <c r="C3" s="80"/>
      <c r="D3" s="82"/>
      <c r="E3" s="80"/>
      <c r="F3" s="80"/>
      <c r="G3" s="80"/>
      <c r="H3" s="266" t="s">
        <v>152</v>
      </c>
      <c r="I3" s="80"/>
      <c r="J3" s="80"/>
      <c r="K3" s="80"/>
      <c r="L3" s="80"/>
      <c r="M3" s="80"/>
      <c r="N3" s="80"/>
      <c r="O3" s="80"/>
      <c r="P3" s="80"/>
      <c r="Q3" s="80"/>
      <c r="S3" s="314" t="s">
        <v>28</v>
      </c>
      <c r="T3" s="310">
        <f>H9</f>
        <v>0</v>
      </c>
      <c r="U3" s="321">
        <f>SUM(N8:N9)</f>
        <v>0</v>
      </c>
      <c r="V3" s="315" t="s">
        <v>28</v>
      </c>
      <c r="W3" s="323">
        <f t="shared" ref="W3:W4" si="0">SUM(T3:U3)</f>
        <v>0</v>
      </c>
      <c r="AI3" s="80"/>
    </row>
    <row r="4" spans="1:35" ht="20" customHeight="1" thickBot="1">
      <c r="B4" s="82"/>
      <c r="C4" s="80"/>
      <c r="D4" s="82"/>
      <c r="E4" s="80"/>
      <c r="F4" s="80"/>
      <c r="G4" s="80"/>
      <c r="H4" s="307" t="s">
        <v>153</v>
      </c>
      <c r="I4" s="331"/>
      <c r="J4" s="331"/>
      <c r="K4" s="306"/>
      <c r="L4" s="331"/>
      <c r="M4" s="80"/>
      <c r="N4" s="80"/>
      <c r="O4" s="80"/>
      <c r="P4" s="80"/>
      <c r="Q4" s="80"/>
      <c r="S4" s="312" t="s">
        <v>29</v>
      </c>
      <c r="T4" s="311">
        <f>H10</f>
        <v>0</v>
      </c>
      <c r="U4" s="322">
        <f>SUM(N8:N10)</f>
        <v>0</v>
      </c>
      <c r="V4" s="313" t="s">
        <v>144</v>
      </c>
      <c r="W4" s="324">
        <f t="shared" si="0"/>
        <v>0</v>
      </c>
    </row>
    <row r="5" spans="1:35" ht="22" customHeight="1" thickTop="1" thickBot="1">
      <c r="A5" s="79" t="s">
        <v>67</v>
      </c>
      <c r="B5" s="80"/>
      <c r="C5" s="80"/>
      <c r="D5" s="80"/>
      <c r="E5" s="80"/>
      <c r="F5" s="80"/>
      <c r="G5" s="80"/>
      <c r="H5" s="82"/>
      <c r="I5" s="80"/>
      <c r="J5" s="80"/>
      <c r="K5" s="80"/>
      <c r="L5" s="80"/>
      <c r="M5" s="80"/>
      <c r="N5" s="80"/>
      <c r="O5" s="80"/>
      <c r="P5" s="80"/>
      <c r="Q5" s="80"/>
    </row>
    <row r="6" spans="1:35" ht="40" customHeight="1" thickTop="1" thickBot="1">
      <c r="A6" s="112"/>
      <c r="B6" s="99" t="s">
        <v>61</v>
      </c>
      <c r="C6" s="99" t="s">
        <v>126</v>
      </c>
      <c r="D6" s="187"/>
      <c r="E6" s="83"/>
      <c r="F6" s="99" t="s">
        <v>123</v>
      </c>
      <c r="G6" s="263" t="s">
        <v>63</v>
      </c>
      <c r="H6" s="70" t="s">
        <v>66</v>
      </c>
      <c r="I6" s="84"/>
      <c r="J6" s="84"/>
      <c r="K6" s="91" t="s">
        <v>68</v>
      </c>
      <c r="L6" s="96" t="s">
        <v>69</v>
      </c>
      <c r="M6" s="85"/>
      <c r="N6" s="85"/>
      <c r="O6" s="20" t="s">
        <v>64</v>
      </c>
      <c r="P6" s="97" t="s">
        <v>54</v>
      </c>
      <c r="Q6" s="98" t="s">
        <v>55</v>
      </c>
      <c r="R6" s="85"/>
      <c r="S6" s="109" t="s">
        <v>140</v>
      </c>
      <c r="T6" s="109">
        <v>169.5</v>
      </c>
      <c r="U6" s="304">
        <f>SUM(T6/4)</f>
        <v>42.375</v>
      </c>
      <c r="V6" s="262">
        <v>6776</v>
      </c>
      <c r="W6" s="109" t="s">
        <v>141</v>
      </c>
    </row>
    <row r="7" spans="1:35" s="8" customFormat="1" ht="32" thickTop="1" thickBot="1">
      <c r="A7" s="85"/>
      <c r="B7" s="100" t="s">
        <v>38</v>
      </c>
      <c r="C7" s="19" t="s">
        <v>57</v>
      </c>
      <c r="D7" s="104" t="s">
        <v>58</v>
      </c>
      <c r="E7" s="10" t="s">
        <v>37</v>
      </c>
      <c r="F7" s="18" t="s">
        <v>59</v>
      </c>
      <c r="G7" s="19"/>
      <c r="H7" s="14" t="s">
        <v>60</v>
      </c>
      <c r="I7" s="13" t="s">
        <v>33</v>
      </c>
      <c r="J7" s="15" t="s">
        <v>34</v>
      </c>
      <c r="K7" s="92" t="s">
        <v>35</v>
      </c>
      <c r="L7" s="14" t="s">
        <v>36</v>
      </c>
      <c r="M7" s="9" t="s">
        <v>43</v>
      </c>
      <c r="N7" s="17" t="s">
        <v>53</v>
      </c>
      <c r="O7" s="305" t="s">
        <v>57</v>
      </c>
      <c r="P7" s="11" t="s">
        <v>56</v>
      </c>
      <c r="Q7" s="12" t="s">
        <v>56</v>
      </c>
      <c r="R7" s="81"/>
      <c r="S7" s="301">
        <f>SUM(T7/42.3)</f>
        <v>0</v>
      </c>
      <c r="T7" s="301">
        <f>SUM(H8+N8)</f>
        <v>0</v>
      </c>
      <c r="U7" s="302">
        <f>SUM(T7*0.14)</f>
        <v>0</v>
      </c>
      <c r="V7" s="302">
        <f>SUM(S7*9.75)</f>
        <v>0</v>
      </c>
      <c r="W7" s="302">
        <f>SUM(U7:V7)</f>
        <v>0</v>
      </c>
      <c r="X7" s="303" t="s">
        <v>138</v>
      </c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5" ht="22" customHeight="1">
      <c r="A8" s="113"/>
      <c r="B8" s="101" t="s">
        <v>41</v>
      </c>
      <c r="C8" s="41">
        <v>1600</v>
      </c>
      <c r="D8" s="105" t="s">
        <v>30</v>
      </c>
      <c r="E8" s="42" t="s">
        <v>127</v>
      </c>
      <c r="F8" s="41">
        <v>1694</v>
      </c>
      <c r="G8" s="43">
        <v>750</v>
      </c>
      <c r="H8" s="75"/>
      <c r="I8" s="50">
        <f>SUM(F8-H8)</f>
        <v>1694</v>
      </c>
      <c r="J8" s="51">
        <f>SUM(I8/40)</f>
        <v>42.35</v>
      </c>
      <c r="K8" s="93"/>
      <c r="L8" s="75"/>
      <c r="M8" s="52">
        <f>SUM(L8*K8)</f>
        <v>0</v>
      </c>
      <c r="N8" s="53">
        <f>SUM(M8*42.38)</f>
        <v>0</v>
      </c>
      <c r="O8" s="54">
        <f>SUM(H8+N8)</f>
        <v>0</v>
      </c>
      <c r="P8" s="55">
        <f>SUM(U7:V7)</f>
        <v>0</v>
      </c>
      <c r="Q8" s="56">
        <f>SUM(U8:V8)</f>
        <v>0</v>
      </c>
      <c r="S8" s="301">
        <f>S7</f>
        <v>0</v>
      </c>
      <c r="T8" s="301">
        <f>T7</f>
        <v>0</v>
      </c>
      <c r="U8" s="302">
        <f>SUM(T8*0.22)</f>
        <v>0</v>
      </c>
      <c r="V8" s="302">
        <f>SUM(S8*9.75)</f>
        <v>0</v>
      </c>
      <c r="W8" s="302">
        <f>SUM(U8:V8)</f>
        <v>0</v>
      </c>
      <c r="X8" s="303" t="s">
        <v>139</v>
      </c>
    </row>
    <row r="9" spans="1:35" ht="18" customHeight="1">
      <c r="A9" s="85"/>
      <c r="B9" s="102" t="s">
        <v>40</v>
      </c>
      <c r="C9" s="44">
        <v>3200</v>
      </c>
      <c r="D9" s="106" t="s">
        <v>31</v>
      </c>
      <c r="E9" s="45" t="s">
        <v>124</v>
      </c>
      <c r="F9" s="44">
        <v>1694</v>
      </c>
      <c r="G9" s="46">
        <v>350</v>
      </c>
      <c r="H9" s="76"/>
      <c r="I9" s="57">
        <f>SUM(F9-(H9-H8))</f>
        <v>1694</v>
      </c>
      <c r="J9" s="58">
        <f>SUM(I9/40)</f>
        <v>42.35</v>
      </c>
      <c r="K9" s="94"/>
      <c r="L9" s="76"/>
      <c r="M9" s="59">
        <f>SUM(L9*K9)</f>
        <v>0</v>
      </c>
      <c r="N9" s="60">
        <f>SUM(M9*42.38)</f>
        <v>0</v>
      </c>
      <c r="O9" s="61">
        <f>SUM(H9+N8+N9)</f>
        <v>0</v>
      </c>
      <c r="P9" s="62">
        <f>SUM(T9*0.13)</f>
        <v>0</v>
      </c>
      <c r="Q9" s="63">
        <f>SUM(T9*0.21)</f>
        <v>0</v>
      </c>
      <c r="R9" s="90"/>
      <c r="S9" s="295" t="s">
        <v>137</v>
      </c>
      <c r="T9" s="329">
        <f>SUM(O9-O8)</f>
        <v>0</v>
      </c>
      <c r="U9" s="298">
        <v>0.13</v>
      </c>
      <c r="V9" s="299">
        <f>SUM(T9*U9)</f>
        <v>0</v>
      </c>
      <c r="W9" s="295" t="s">
        <v>132</v>
      </c>
      <c r="X9" s="81"/>
    </row>
    <row r="10" spans="1:35" ht="25" customHeight="1" thickBot="1">
      <c r="A10" s="85"/>
      <c r="B10" s="103" t="s">
        <v>42</v>
      </c>
      <c r="C10" s="47">
        <v>6400</v>
      </c>
      <c r="D10" s="107" t="s">
        <v>39</v>
      </c>
      <c r="E10" s="48" t="s">
        <v>125</v>
      </c>
      <c r="F10" s="47">
        <v>3388</v>
      </c>
      <c r="G10" s="49">
        <v>440</v>
      </c>
      <c r="H10" s="77"/>
      <c r="I10" s="64">
        <f>SUM(F10-(H10-H9))</f>
        <v>3388</v>
      </c>
      <c r="J10" s="65">
        <f>SUM(I10/40)</f>
        <v>84.7</v>
      </c>
      <c r="K10" s="95"/>
      <c r="L10" s="77"/>
      <c r="M10" s="66">
        <f>SUM(L10*K10)</f>
        <v>0</v>
      </c>
      <c r="N10" s="67">
        <f>SUM(M10*42.38)</f>
        <v>0</v>
      </c>
      <c r="O10" s="47">
        <f>SUM(H10+N11)</f>
        <v>0</v>
      </c>
      <c r="P10" s="68"/>
      <c r="Q10" s="69">
        <f>SUM(T11*0.13)</f>
        <v>0</v>
      </c>
      <c r="S10" s="295" t="s">
        <v>28</v>
      </c>
      <c r="T10" s="329">
        <f>T9</f>
        <v>0</v>
      </c>
      <c r="U10" s="298">
        <v>0.21</v>
      </c>
      <c r="V10" s="299">
        <f>SUM(T10*U10)</f>
        <v>0</v>
      </c>
      <c r="W10" s="295" t="s">
        <v>133</v>
      </c>
    </row>
    <row r="11" spans="1:35" s="111" customFormat="1" ht="21" customHeight="1" thickTop="1" thickBot="1">
      <c r="A11" s="109"/>
      <c r="B11" s="86"/>
      <c r="C11" s="86"/>
      <c r="D11" s="86"/>
      <c r="E11" s="87"/>
      <c r="F11" s="73" t="s">
        <v>62</v>
      </c>
      <c r="G11" s="74">
        <f>SUM(G8:G10)</f>
        <v>1540</v>
      </c>
      <c r="H11" s="88"/>
      <c r="I11" s="87"/>
      <c r="J11" s="87"/>
      <c r="K11" s="108">
        <f>SUM(K8:K10)</f>
        <v>0</v>
      </c>
      <c r="L11" s="109"/>
      <c r="M11" s="292">
        <f>SUM(M8:M10)</f>
        <v>0</v>
      </c>
      <c r="N11" s="293">
        <f>SUM(N8:N10)</f>
        <v>0</v>
      </c>
      <c r="O11" s="80"/>
      <c r="P11" s="71">
        <f>SUM(P8:P10)</f>
        <v>0</v>
      </c>
      <c r="Q11" s="72">
        <f>SUM(Q8:Q10)</f>
        <v>0</v>
      </c>
      <c r="R11" s="80"/>
      <c r="S11" s="296" t="s">
        <v>29</v>
      </c>
      <c r="T11" s="330">
        <f>SUM(O10-O9)</f>
        <v>0</v>
      </c>
      <c r="U11" s="297">
        <v>0.13</v>
      </c>
      <c r="V11" s="300">
        <f>SUM(T11*U11)</f>
        <v>0</v>
      </c>
      <c r="W11" s="296"/>
      <c r="X11" s="81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:35" s="80" customFormat="1" ht="16" thickTop="1">
      <c r="B12" s="86"/>
      <c r="D12" s="86"/>
      <c r="F12" s="86"/>
      <c r="H12" s="90"/>
      <c r="I12" s="294"/>
      <c r="J12" s="90"/>
      <c r="K12" s="90"/>
      <c r="L12" s="86"/>
      <c r="R12" s="90"/>
      <c r="U12" s="261"/>
      <c r="V12" s="90"/>
    </row>
    <row r="13" spans="1:35" s="80" customFormat="1">
      <c r="A13" s="333" t="s">
        <v>154</v>
      </c>
      <c r="B13" s="309" t="s">
        <v>142</v>
      </c>
      <c r="F13" s="90"/>
      <c r="H13" s="90"/>
      <c r="I13" s="294"/>
      <c r="T13" s="80">
        <f>SUM(V6/8)</f>
        <v>847</v>
      </c>
      <c r="U13" s="261"/>
      <c r="V13" s="90"/>
    </row>
    <row r="14" spans="1:35" s="80" customFormat="1">
      <c r="B14" s="308" t="s">
        <v>150</v>
      </c>
      <c r="H14" s="90"/>
      <c r="I14" s="294"/>
      <c r="T14" s="80">
        <f>SUM(T13*2)</f>
        <v>1694</v>
      </c>
      <c r="U14" s="261"/>
      <c r="V14" s="90"/>
    </row>
    <row r="15" spans="1:35" s="80" customFormat="1">
      <c r="B15" s="308" t="s">
        <v>143</v>
      </c>
      <c r="H15" s="90"/>
      <c r="I15" s="294"/>
      <c r="T15" s="80">
        <f t="shared" ref="T15:T16" si="1">SUM(T14*2)</f>
        <v>3388</v>
      </c>
      <c r="U15" s="261"/>
      <c r="V15" s="90"/>
    </row>
    <row r="16" spans="1:35" s="80" customFormat="1">
      <c r="H16" s="90"/>
      <c r="I16" s="294"/>
      <c r="T16" s="80">
        <f t="shared" si="1"/>
        <v>6776</v>
      </c>
      <c r="U16" s="261"/>
      <c r="V16" s="90"/>
    </row>
    <row r="17" spans="21:22" s="80" customFormat="1">
      <c r="U17" s="261"/>
      <c r="V17" s="90"/>
    </row>
    <row r="18" spans="21:22" s="80" customFormat="1">
      <c r="U18" s="261"/>
      <c r="V18" s="90"/>
    </row>
    <row r="19" spans="21:22" s="80" customFormat="1">
      <c r="U19" s="261"/>
      <c r="V19" s="90"/>
    </row>
    <row r="20" spans="21:22" s="80" customFormat="1">
      <c r="U20" s="261"/>
      <c r="V20" s="90"/>
    </row>
    <row r="21" spans="21:22" s="80" customFormat="1">
      <c r="U21" s="261"/>
      <c r="V21" s="90"/>
    </row>
    <row r="22" spans="21:22" s="80" customFormat="1">
      <c r="U22" s="261"/>
      <c r="V22" s="90"/>
    </row>
    <row r="23" spans="21:22" s="80" customFormat="1">
      <c r="U23" s="261"/>
      <c r="V23" s="90"/>
    </row>
    <row r="24" spans="21:22" s="80" customFormat="1">
      <c r="U24" s="261"/>
      <c r="V24" s="90"/>
    </row>
    <row r="25" spans="21:22" s="80" customFormat="1">
      <c r="U25" s="261"/>
      <c r="V25" s="90"/>
    </row>
    <row r="26" spans="21:22" s="80" customFormat="1">
      <c r="U26" s="261"/>
      <c r="V26" s="90"/>
    </row>
    <row r="27" spans="21:22" s="80" customFormat="1">
      <c r="U27" s="261"/>
      <c r="V27" s="90"/>
    </row>
    <row r="28" spans="21:22" s="80" customFormat="1">
      <c r="U28" s="261"/>
      <c r="V28" s="90"/>
    </row>
    <row r="29" spans="21:22" s="80" customFormat="1">
      <c r="U29" s="261"/>
      <c r="V29" s="90"/>
    </row>
    <row r="30" spans="21:22" s="80" customFormat="1">
      <c r="U30" s="261"/>
      <c r="V30" s="90"/>
    </row>
    <row r="31" spans="21:22" s="80" customFormat="1">
      <c r="U31" s="261"/>
      <c r="V31" s="90"/>
    </row>
    <row r="32" spans="21:22" s="80" customFormat="1">
      <c r="U32" s="261"/>
      <c r="V32" s="90"/>
    </row>
    <row r="33" spans="21:22" s="80" customFormat="1">
      <c r="U33" s="261"/>
      <c r="V33" s="90"/>
    </row>
    <row r="34" spans="21:22" s="80" customFormat="1">
      <c r="U34" s="261"/>
      <c r="V34" s="90"/>
    </row>
    <row r="35" spans="21:22" s="80" customFormat="1">
      <c r="U35" s="261"/>
      <c r="V35" s="90"/>
    </row>
    <row r="36" spans="21:22" s="80" customFormat="1">
      <c r="U36" s="261"/>
      <c r="V36" s="90"/>
    </row>
    <row r="37" spans="21:22" s="80" customFormat="1">
      <c r="U37" s="261"/>
      <c r="V37" s="90"/>
    </row>
    <row r="38" spans="21:22" s="80" customFormat="1">
      <c r="U38" s="261"/>
      <c r="V38" s="90"/>
    </row>
    <row r="39" spans="21:22" s="80" customFormat="1">
      <c r="U39" s="261"/>
      <c r="V39" s="90"/>
    </row>
    <row r="40" spans="21:22" s="80" customFormat="1">
      <c r="U40" s="261"/>
      <c r="V40" s="90"/>
    </row>
    <row r="41" spans="21:22" s="80" customFormat="1">
      <c r="U41" s="261"/>
      <c r="V41" s="90"/>
    </row>
    <row r="42" spans="21:22" s="80" customFormat="1">
      <c r="U42" s="261"/>
      <c r="V42" s="90"/>
    </row>
    <row r="43" spans="21:22" s="80" customFormat="1">
      <c r="U43" s="261"/>
      <c r="V43" s="90"/>
    </row>
    <row r="44" spans="21:22" s="80" customFormat="1">
      <c r="U44" s="261"/>
      <c r="V44" s="90"/>
    </row>
    <row r="45" spans="21:22" s="80" customFormat="1">
      <c r="U45" s="261"/>
      <c r="V45" s="90"/>
    </row>
    <row r="46" spans="21:22" s="80" customFormat="1">
      <c r="U46" s="261"/>
      <c r="V46" s="90"/>
    </row>
    <row r="47" spans="21:22" s="80" customFormat="1">
      <c r="U47" s="261"/>
      <c r="V47" s="90"/>
    </row>
    <row r="48" spans="21:22" s="80" customFormat="1">
      <c r="U48" s="261"/>
      <c r="V48" s="90"/>
    </row>
    <row r="49" spans="21:22" s="80" customFormat="1">
      <c r="U49" s="261"/>
      <c r="V49" s="90"/>
    </row>
    <row r="50" spans="21:22" s="80" customFormat="1">
      <c r="U50" s="261"/>
      <c r="V50" s="90"/>
    </row>
  </sheetData>
  <sheetProtection password="CA6C" sheet="1" objects="1" scenarios="1" formatCells="0" formatColumns="0" formatRows="0" insertColumns="0" insertRows="0"/>
  <pageMargins left="0.75" right="0.75" top="1" bottom="1" header="0.5" footer="0.5"/>
  <pageSetup scale="9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3" name="Button 1">
              <controlPr defaultSize="0" print="0" autoFill="0" autoPict="0" macro="[0]!Explanation">
                <anchor moveWithCells="1" sizeWithCells="1">
                  <from>
                    <xdr:col>0</xdr:col>
                    <xdr:colOff>254000</xdr:colOff>
                    <xdr:row>5</xdr:row>
                    <xdr:rowOff>25400</xdr:rowOff>
                  </from>
                  <to>
                    <xdr:col>0</xdr:col>
                    <xdr:colOff>1168400</xdr:colOff>
                    <xdr:row>5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42" r:id="rId4" name="Button 2">
              <controlPr defaultSize="0" print="0" autoFill="0" autoPict="0" macro="[0]!_xludf.Normal">
                <anchor moveWithCells="1" sizeWithCells="1">
                  <from>
                    <xdr:col>0</xdr:col>
                    <xdr:colOff>254000</xdr:colOff>
                    <xdr:row>5</xdr:row>
                    <xdr:rowOff>381000</xdr:rowOff>
                  </from>
                  <to>
                    <xdr:col>0</xdr:col>
                    <xdr:colOff>1168400</xdr:colOff>
                    <xdr:row>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43" r:id="rId5" name="Button 3">
              <controlPr defaultSize="0" print="0" autoFill="0" autoPict="0" macro="[0]!PlanOnly">
                <anchor moveWithCells="1" sizeWithCells="1">
                  <from>
                    <xdr:col>0</xdr:col>
                    <xdr:colOff>266700</xdr:colOff>
                    <xdr:row>9</xdr:row>
                    <xdr:rowOff>38100</xdr:rowOff>
                  </from>
                  <to>
                    <xdr:col>0</xdr:col>
                    <xdr:colOff>1181100</xdr:colOff>
                    <xdr:row>10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44" r:id="rId6" name="Button 4">
              <controlPr defaultSize="0" print="0" autoFill="0" autoPict="0" macro="[0]!ShowType">
                <anchor moveWithCells="1" sizeWithCells="1">
                  <from>
                    <xdr:col>0</xdr:col>
                    <xdr:colOff>254000</xdr:colOff>
                    <xdr:row>6</xdr:row>
                    <xdr:rowOff>228600</xdr:rowOff>
                  </from>
                  <to>
                    <xdr:col>0</xdr:col>
                    <xdr:colOff>1168400</xdr:colOff>
                    <xdr:row>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45" r:id="rId7" name="Button 5">
              <controlPr defaultSize="0" print="0" autoFill="0" autoPict="0" macro="[0]!ShowMath">
                <anchor moveWithCells="1" sizeWithCells="1">
                  <from>
                    <xdr:col>0</xdr:col>
                    <xdr:colOff>254000</xdr:colOff>
                    <xdr:row>7</xdr:row>
                    <xdr:rowOff>177800</xdr:rowOff>
                  </from>
                  <to>
                    <xdr:col>0</xdr:col>
                    <xdr:colOff>1168400</xdr:colOff>
                    <xdr:row>8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446" r:id="rId8" name="Button 6">
              <controlPr defaultSize="0" print="0" autoFill="0" autoPict="0" macro="[0]!ResetPlan">
                <anchor moveWithCells="1" sizeWithCells="1">
                  <from>
                    <xdr:col>0</xdr:col>
                    <xdr:colOff>266700</xdr:colOff>
                    <xdr:row>2</xdr:row>
                    <xdr:rowOff>127000</xdr:rowOff>
                  </from>
                  <to>
                    <xdr:col>0</xdr:col>
                    <xdr:colOff>1181100</xdr:colOff>
                    <xdr:row>3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selection activeCell="D3" sqref="D3"/>
    </sheetView>
  </sheetViews>
  <sheetFormatPr baseColWidth="10" defaultRowHeight="15" x14ac:dyDescent="0"/>
  <cols>
    <col min="1" max="1" width="10.83203125" style="114"/>
    <col min="2" max="2" width="13" customWidth="1"/>
    <col min="3" max="3" width="11.1640625" hidden="1" customWidth="1"/>
    <col min="4" max="11" width="10.83203125" customWidth="1"/>
    <col min="14" max="15" width="10.83203125" customWidth="1"/>
    <col min="16" max="17" width="0" hidden="1" customWidth="1"/>
    <col min="18" max="18" width="9" style="114" customWidth="1"/>
    <col min="19" max="19" width="8.83203125" style="1" customWidth="1"/>
    <col min="20" max="20" width="13.1640625" customWidth="1"/>
    <col min="21" max="34" width="10.83203125" style="114"/>
  </cols>
  <sheetData>
    <row r="1" spans="2:34" s="114" customFormat="1" ht="32" customHeight="1" thickBot="1"/>
    <row r="2" spans="2:34" ht="20" thickTop="1" thickBot="1">
      <c r="B2" s="115" t="s">
        <v>70</v>
      </c>
      <c r="C2" s="4"/>
      <c r="D2" s="116">
        <v>41013</v>
      </c>
      <c r="E2" s="117">
        <v>41043</v>
      </c>
      <c r="F2" s="117">
        <v>41074</v>
      </c>
      <c r="G2" s="117">
        <v>41104</v>
      </c>
      <c r="H2" s="117">
        <v>41135</v>
      </c>
      <c r="I2" s="117">
        <v>41166</v>
      </c>
      <c r="J2" s="117">
        <v>41196</v>
      </c>
      <c r="K2" s="117">
        <v>41227</v>
      </c>
      <c r="L2" s="117">
        <v>41257</v>
      </c>
      <c r="M2" s="117">
        <v>40923</v>
      </c>
      <c r="N2" s="117">
        <v>40954</v>
      </c>
      <c r="O2" s="118">
        <v>40983</v>
      </c>
      <c r="P2" s="2" t="s">
        <v>0</v>
      </c>
      <c r="Q2" s="2" t="s">
        <v>1</v>
      </c>
      <c r="R2" s="119"/>
      <c r="S2" s="119"/>
      <c r="T2" s="119"/>
      <c r="AD2"/>
      <c r="AE2"/>
      <c r="AF2"/>
      <c r="AG2"/>
      <c r="AH2"/>
    </row>
    <row r="3" spans="2:34" ht="18" customHeight="1" thickTop="1">
      <c r="B3" s="290" t="s">
        <v>136</v>
      </c>
      <c r="C3" s="122" t="s">
        <v>2</v>
      </c>
      <c r="D3" s="123">
        <v>217</v>
      </c>
      <c r="E3" s="124">
        <v>324</v>
      </c>
      <c r="F3" s="124">
        <v>251</v>
      </c>
      <c r="G3" s="124">
        <v>209</v>
      </c>
      <c r="H3" s="124">
        <v>223</v>
      </c>
      <c r="I3" s="124">
        <v>444</v>
      </c>
      <c r="J3" s="124">
        <v>254</v>
      </c>
      <c r="K3" s="124">
        <v>302</v>
      </c>
      <c r="L3" s="124">
        <v>209</v>
      </c>
      <c r="M3" s="124">
        <v>259</v>
      </c>
      <c r="N3" s="124">
        <v>176</v>
      </c>
      <c r="O3" s="291">
        <v>386</v>
      </c>
      <c r="P3" s="4">
        <v>3255</v>
      </c>
      <c r="Q3" s="4">
        <v>271</v>
      </c>
      <c r="R3" s="120"/>
      <c r="S3" s="119"/>
      <c r="T3" s="120"/>
      <c r="AD3"/>
      <c r="AE3"/>
      <c r="AF3"/>
      <c r="AG3"/>
      <c r="AH3"/>
    </row>
    <row r="4" spans="2:34">
      <c r="B4" s="125"/>
      <c r="C4" s="4" t="s">
        <v>3</v>
      </c>
      <c r="D4" s="126">
        <v>129</v>
      </c>
      <c r="E4" s="127">
        <v>213</v>
      </c>
      <c r="F4" s="127">
        <v>181</v>
      </c>
      <c r="G4" s="127">
        <v>130</v>
      </c>
      <c r="H4" s="127">
        <v>148</v>
      </c>
      <c r="I4" s="127">
        <v>330</v>
      </c>
      <c r="J4" s="127">
        <v>157</v>
      </c>
      <c r="K4" s="127">
        <v>187</v>
      </c>
      <c r="L4" s="127">
        <v>114</v>
      </c>
      <c r="M4" s="127">
        <v>162</v>
      </c>
      <c r="N4" s="127">
        <v>169</v>
      </c>
      <c r="O4" s="128">
        <v>250</v>
      </c>
      <c r="P4" s="4">
        <v>2169</v>
      </c>
      <c r="Q4" s="4">
        <v>181</v>
      </c>
      <c r="R4" s="120"/>
      <c r="S4" s="119"/>
      <c r="T4" s="120"/>
      <c r="AD4"/>
      <c r="AE4"/>
      <c r="AF4"/>
      <c r="AG4"/>
      <c r="AH4"/>
    </row>
    <row r="5" spans="2:34" ht="20">
      <c r="B5" s="129" t="s">
        <v>4</v>
      </c>
      <c r="C5" s="4" t="s">
        <v>5</v>
      </c>
      <c r="D5" s="126">
        <v>110</v>
      </c>
      <c r="E5" s="127">
        <v>141</v>
      </c>
      <c r="F5" s="127">
        <v>108</v>
      </c>
      <c r="G5" s="127">
        <v>107</v>
      </c>
      <c r="H5" s="127">
        <v>98</v>
      </c>
      <c r="I5" s="127">
        <v>132</v>
      </c>
      <c r="J5" s="127">
        <v>114</v>
      </c>
      <c r="K5" s="127">
        <v>143</v>
      </c>
      <c r="L5" s="127">
        <v>113</v>
      </c>
      <c r="M5" s="127">
        <v>116</v>
      </c>
      <c r="N5" s="127">
        <v>112</v>
      </c>
      <c r="O5" s="128">
        <v>153</v>
      </c>
      <c r="P5" s="4">
        <v>1445</v>
      </c>
      <c r="Q5" s="4">
        <v>120</v>
      </c>
      <c r="R5" s="120"/>
      <c r="S5" s="119"/>
      <c r="T5" s="120"/>
      <c r="AD5"/>
      <c r="AE5"/>
      <c r="AF5"/>
      <c r="AG5"/>
      <c r="AH5"/>
    </row>
    <row r="6" spans="2:34">
      <c r="B6" s="125"/>
      <c r="C6" s="4" t="s">
        <v>6</v>
      </c>
      <c r="D6" s="126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8">
        <v>0</v>
      </c>
      <c r="P6" s="4">
        <v>0</v>
      </c>
      <c r="Q6" s="4">
        <v>0</v>
      </c>
      <c r="R6" s="120"/>
      <c r="S6" s="120"/>
      <c r="T6" s="120"/>
      <c r="AD6"/>
      <c r="AE6"/>
      <c r="AF6"/>
      <c r="AG6"/>
      <c r="AH6"/>
    </row>
    <row r="7" spans="2:34" ht="16" thickBot="1">
      <c r="B7" s="130"/>
      <c r="C7" s="131" t="s">
        <v>7</v>
      </c>
      <c r="D7" s="132">
        <v>0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4">
        <v>0</v>
      </c>
      <c r="P7" s="4">
        <v>0</v>
      </c>
      <c r="Q7" s="4">
        <v>0</v>
      </c>
      <c r="R7" s="120"/>
      <c r="S7" s="120"/>
      <c r="T7" s="120"/>
      <c r="AD7"/>
      <c r="AE7"/>
      <c r="AF7"/>
      <c r="AG7"/>
      <c r="AH7"/>
    </row>
    <row r="8" spans="2:34" ht="17" thickTop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20"/>
      <c r="S8" s="120"/>
      <c r="T8" s="120"/>
      <c r="AD8"/>
      <c r="AE8"/>
      <c r="AF8"/>
      <c r="AG8"/>
      <c r="AH8"/>
    </row>
    <row r="9" spans="2:34" ht="17" thickTop="1" thickBot="1">
      <c r="B9" s="121"/>
      <c r="C9" s="135" t="s">
        <v>8</v>
      </c>
      <c r="D9" s="136">
        <v>97</v>
      </c>
      <c r="E9" s="137">
        <v>152</v>
      </c>
      <c r="F9" s="137">
        <v>58</v>
      </c>
      <c r="G9" s="137">
        <v>34</v>
      </c>
      <c r="H9" s="137">
        <v>73</v>
      </c>
      <c r="I9" s="137">
        <v>128</v>
      </c>
      <c r="J9" s="137">
        <v>42</v>
      </c>
      <c r="K9" s="137">
        <v>239</v>
      </c>
      <c r="L9" s="137">
        <v>35</v>
      </c>
      <c r="M9" s="137">
        <v>35</v>
      </c>
      <c r="N9" s="137">
        <v>53</v>
      </c>
      <c r="O9" s="138">
        <v>329</v>
      </c>
      <c r="P9" s="4">
        <v>1275</v>
      </c>
      <c r="Q9" s="4">
        <v>106</v>
      </c>
      <c r="R9" s="120"/>
      <c r="S9" s="120"/>
      <c r="T9" s="120"/>
      <c r="U9" s="120"/>
      <c r="AD9"/>
      <c r="AE9"/>
      <c r="AF9"/>
      <c r="AG9"/>
      <c r="AH9"/>
    </row>
    <row r="10" spans="2:34" ht="24" thickTop="1">
      <c r="B10" s="139" t="s">
        <v>27</v>
      </c>
      <c r="C10" s="140" t="s">
        <v>9</v>
      </c>
      <c r="D10" s="141">
        <v>782</v>
      </c>
      <c r="E10" s="142">
        <v>1007</v>
      </c>
      <c r="F10" s="142">
        <v>770</v>
      </c>
      <c r="G10" s="142">
        <v>761</v>
      </c>
      <c r="H10" s="142">
        <v>698</v>
      </c>
      <c r="I10" s="142">
        <v>946</v>
      </c>
      <c r="J10" s="142">
        <v>839</v>
      </c>
      <c r="K10" s="142">
        <v>1051</v>
      </c>
      <c r="L10" s="142">
        <v>834</v>
      </c>
      <c r="M10" s="142">
        <v>854</v>
      </c>
      <c r="N10" s="142">
        <v>798</v>
      </c>
      <c r="O10" s="143">
        <v>1090</v>
      </c>
      <c r="P10" s="4">
        <v>10432</v>
      </c>
      <c r="Q10" s="4">
        <v>869</v>
      </c>
      <c r="R10" s="120"/>
      <c r="S10" s="176" t="s">
        <v>32</v>
      </c>
      <c r="T10" s="177">
        <v>1090</v>
      </c>
      <c r="AD10"/>
      <c r="AE10"/>
      <c r="AF10"/>
      <c r="AG10"/>
      <c r="AH10"/>
    </row>
    <row r="11" spans="2:34" ht="18">
      <c r="B11" s="125"/>
      <c r="C11" s="144" t="s">
        <v>10</v>
      </c>
      <c r="D11" s="126">
        <v>782</v>
      </c>
      <c r="E11" s="127">
        <v>1007</v>
      </c>
      <c r="F11" s="127">
        <v>770</v>
      </c>
      <c r="G11" s="127">
        <v>761</v>
      </c>
      <c r="H11" s="127">
        <v>698</v>
      </c>
      <c r="I11" s="127">
        <v>946</v>
      </c>
      <c r="J11" s="127">
        <v>839</v>
      </c>
      <c r="K11" s="127">
        <v>1051</v>
      </c>
      <c r="L11" s="127">
        <v>834</v>
      </c>
      <c r="M11" s="127">
        <v>854</v>
      </c>
      <c r="N11" s="127">
        <v>798</v>
      </c>
      <c r="O11" s="128">
        <v>1090</v>
      </c>
      <c r="P11" s="4">
        <v>10432</v>
      </c>
      <c r="Q11" s="4">
        <v>869</v>
      </c>
      <c r="R11" s="120"/>
      <c r="S11" s="5" t="s">
        <v>28</v>
      </c>
      <c r="T11" s="174">
        <v>1090</v>
      </c>
      <c r="AD11"/>
      <c r="AE11"/>
      <c r="AF11"/>
      <c r="AG11"/>
      <c r="AH11"/>
    </row>
    <row r="12" spans="2:34" ht="21" thickBot="1">
      <c r="B12" s="145" t="s">
        <v>28</v>
      </c>
      <c r="C12" s="146" t="s">
        <v>11</v>
      </c>
      <c r="D12" s="147">
        <v>782</v>
      </c>
      <c r="E12" s="148">
        <v>1007</v>
      </c>
      <c r="F12" s="148">
        <v>770</v>
      </c>
      <c r="G12" s="148">
        <v>761</v>
      </c>
      <c r="H12" s="148">
        <v>698</v>
      </c>
      <c r="I12" s="148">
        <v>946</v>
      </c>
      <c r="J12" s="148">
        <v>839</v>
      </c>
      <c r="K12" s="148">
        <v>1051</v>
      </c>
      <c r="L12" s="148">
        <v>834</v>
      </c>
      <c r="M12" s="149">
        <v>854</v>
      </c>
      <c r="N12" s="148">
        <v>798</v>
      </c>
      <c r="O12" s="150">
        <v>1090</v>
      </c>
      <c r="P12" s="4">
        <v>10432</v>
      </c>
      <c r="Q12" s="4">
        <v>869</v>
      </c>
      <c r="R12" s="120"/>
      <c r="S12" s="6" t="s">
        <v>29</v>
      </c>
      <c r="T12" s="175">
        <v>1090</v>
      </c>
      <c r="AD12"/>
      <c r="AE12"/>
      <c r="AF12"/>
      <c r="AG12"/>
      <c r="AH12"/>
    </row>
    <row r="13" spans="2:34" ht="21" thickTop="1">
      <c r="B13" s="151" t="s">
        <v>29</v>
      </c>
      <c r="C13" s="152" t="s">
        <v>71</v>
      </c>
      <c r="D13" s="153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5">
        <v>1090</v>
      </c>
      <c r="P13" s="4">
        <v>0</v>
      </c>
      <c r="Q13" s="4">
        <v>0</v>
      </c>
      <c r="R13" s="120"/>
      <c r="S13" s="156"/>
      <c r="T13" s="157"/>
      <c r="AD13"/>
      <c r="AE13"/>
      <c r="AF13"/>
      <c r="AG13"/>
      <c r="AH13"/>
    </row>
    <row r="14" spans="2:34">
      <c r="B14" s="170"/>
      <c r="C14" s="144" t="s">
        <v>14</v>
      </c>
      <c r="D14" s="126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8">
        <v>0</v>
      </c>
      <c r="P14" s="4">
        <v>0</v>
      </c>
      <c r="Q14" s="4">
        <v>0</v>
      </c>
      <c r="R14" s="120"/>
      <c r="S14" s="156"/>
      <c r="T14" s="120"/>
      <c r="AD14"/>
      <c r="AE14"/>
      <c r="AF14"/>
      <c r="AG14"/>
      <c r="AH14"/>
    </row>
    <row r="15" spans="2:34" ht="20">
      <c r="B15" s="158" t="s">
        <v>13</v>
      </c>
      <c r="C15" s="159"/>
      <c r="D15" s="160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20"/>
      <c r="Q15" s="120"/>
      <c r="R15" s="120"/>
      <c r="S15" s="156"/>
      <c r="T15" s="157"/>
      <c r="AD15"/>
      <c r="AE15"/>
      <c r="AF15"/>
      <c r="AG15"/>
      <c r="AH15"/>
    </row>
    <row r="16" spans="2:34">
      <c r="B16" s="171"/>
      <c r="C16" s="163" t="s">
        <v>15</v>
      </c>
      <c r="D16" s="160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2">
        <v>0</v>
      </c>
      <c r="P16" s="4">
        <v>0</v>
      </c>
      <c r="Q16" s="4">
        <v>0</v>
      </c>
      <c r="R16" s="120"/>
      <c r="S16" s="156"/>
      <c r="T16" s="120"/>
      <c r="AD16"/>
      <c r="AE16"/>
      <c r="AF16"/>
      <c r="AG16"/>
      <c r="AH16"/>
    </row>
    <row r="17" spans="1:29" customFormat="1" ht="20">
      <c r="A17" s="114"/>
      <c r="B17" s="172"/>
      <c r="C17" s="144" t="s">
        <v>16</v>
      </c>
      <c r="D17" s="126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8">
        <v>0</v>
      </c>
      <c r="P17" s="4">
        <v>0</v>
      </c>
      <c r="Q17" s="4">
        <v>0</v>
      </c>
      <c r="R17" s="120"/>
      <c r="S17" s="156"/>
      <c r="T17" s="120"/>
      <c r="U17" s="114"/>
      <c r="V17" s="114"/>
      <c r="W17" s="114"/>
      <c r="X17" s="114"/>
      <c r="Y17" s="114"/>
      <c r="Z17" s="114"/>
      <c r="AA17" s="114"/>
      <c r="AB17" s="114"/>
      <c r="AC17" s="114"/>
    </row>
    <row r="18" spans="1:29" customFormat="1">
      <c r="A18" s="114"/>
      <c r="B18" s="173"/>
      <c r="C18" s="144" t="s">
        <v>17</v>
      </c>
      <c r="D18" s="126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8">
        <v>0</v>
      </c>
      <c r="P18" s="4">
        <v>0</v>
      </c>
      <c r="Q18" s="4">
        <v>0</v>
      </c>
      <c r="R18" s="120"/>
      <c r="S18" s="156"/>
      <c r="T18" s="120"/>
      <c r="U18" s="114"/>
      <c r="V18" s="114"/>
      <c r="W18" s="114"/>
      <c r="X18" s="114"/>
      <c r="Y18" s="114"/>
      <c r="Z18" s="114"/>
      <c r="AA18" s="114"/>
      <c r="AB18" s="114"/>
      <c r="AC18" s="114"/>
    </row>
    <row r="19" spans="1:29" customFormat="1">
      <c r="A19" s="114"/>
      <c r="B19" s="173"/>
      <c r="C19" s="144" t="s">
        <v>18</v>
      </c>
      <c r="D19" s="126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8">
        <v>0</v>
      </c>
      <c r="P19" s="4">
        <v>0</v>
      </c>
      <c r="Q19" s="4">
        <v>0</v>
      </c>
      <c r="R19" s="120"/>
      <c r="S19" s="156"/>
      <c r="T19" s="120"/>
      <c r="U19" s="114"/>
      <c r="V19" s="114"/>
      <c r="W19" s="114"/>
      <c r="X19" s="114"/>
      <c r="Y19" s="114"/>
      <c r="Z19" s="114"/>
      <c r="AA19" s="114"/>
      <c r="AB19" s="114"/>
      <c r="AC19" s="114"/>
    </row>
    <row r="20" spans="1:29" customFormat="1" ht="21" thickBot="1">
      <c r="A20" s="114"/>
      <c r="B20" s="164" t="s">
        <v>19</v>
      </c>
      <c r="C20" s="165" t="s">
        <v>19</v>
      </c>
      <c r="D20" s="166">
        <v>782</v>
      </c>
      <c r="E20" s="167">
        <v>1007</v>
      </c>
      <c r="F20" s="167">
        <v>770</v>
      </c>
      <c r="G20" s="167">
        <v>761</v>
      </c>
      <c r="H20" s="167">
        <v>698</v>
      </c>
      <c r="I20" s="167">
        <v>946</v>
      </c>
      <c r="J20" s="167">
        <v>811</v>
      </c>
      <c r="K20" s="167">
        <v>1024</v>
      </c>
      <c r="L20" s="167">
        <v>806</v>
      </c>
      <c r="M20" s="167">
        <v>827</v>
      </c>
      <c r="N20" s="167">
        <v>798</v>
      </c>
      <c r="O20" s="168">
        <v>1090</v>
      </c>
      <c r="P20" s="4">
        <v>10321</v>
      </c>
      <c r="Q20" s="4">
        <v>860</v>
      </c>
      <c r="R20" s="120"/>
      <c r="S20" s="156"/>
      <c r="T20" s="120"/>
      <c r="U20" s="114"/>
      <c r="V20" s="114"/>
      <c r="W20" s="114"/>
      <c r="X20" s="114"/>
      <c r="Y20" s="114"/>
      <c r="Z20" s="114"/>
      <c r="AA20" s="114"/>
      <c r="AB20" s="114"/>
      <c r="AC20" s="114"/>
    </row>
    <row r="21" spans="1:29" customFormat="1" ht="17" thickTop="1" thickBo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20"/>
      <c r="S21" s="156"/>
      <c r="T21" s="120"/>
      <c r="U21" s="114"/>
      <c r="V21" s="114"/>
      <c r="W21" s="114"/>
      <c r="X21" s="114"/>
      <c r="Y21" s="114"/>
      <c r="Z21" s="114"/>
      <c r="AA21" s="114"/>
      <c r="AB21" s="114"/>
      <c r="AC21" s="114"/>
    </row>
    <row r="22" spans="1:29" customFormat="1" ht="16" thickTop="1">
      <c r="A22" s="114"/>
      <c r="B22" s="121"/>
      <c r="C22" s="135" t="s">
        <v>20</v>
      </c>
      <c r="D22" s="136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8">
        <v>0</v>
      </c>
      <c r="P22" s="4">
        <v>0</v>
      </c>
      <c r="Q22" s="4"/>
      <c r="R22" s="120"/>
      <c r="S22" s="156"/>
      <c r="T22" s="120"/>
      <c r="U22" s="114"/>
      <c r="V22" s="114"/>
      <c r="W22" s="114"/>
      <c r="X22" s="114"/>
      <c r="Y22" s="114"/>
      <c r="Z22" s="114"/>
      <c r="AA22" s="114"/>
      <c r="AB22" s="114"/>
      <c r="AC22" s="114"/>
    </row>
    <row r="23" spans="1:29" customFormat="1" ht="21" thickBot="1">
      <c r="A23" s="114"/>
      <c r="B23" s="169" t="s">
        <v>21</v>
      </c>
      <c r="C23" s="131" t="s">
        <v>22</v>
      </c>
      <c r="D23" s="132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4">
        <v>0</v>
      </c>
      <c r="P23" s="4">
        <v>0</v>
      </c>
      <c r="Q23" s="4"/>
      <c r="R23" s="120"/>
      <c r="S23" s="156"/>
      <c r="T23" s="120"/>
      <c r="U23" s="114"/>
      <c r="V23" s="114"/>
      <c r="W23" s="114"/>
      <c r="X23" s="114"/>
      <c r="Y23" s="114"/>
      <c r="Z23" s="114"/>
      <c r="AA23" s="114"/>
      <c r="AB23" s="114"/>
      <c r="AC23" s="114"/>
    </row>
    <row r="24" spans="1:29" customFormat="1" ht="16" thickTop="1">
      <c r="A24" s="114"/>
      <c r="B24" s="120"/>
      <c r="C24" s="120" t="s">
        <v>23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56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</row>
    <row r="25" spans="1:29" s="114" customFormat="1">
      <c r="S25" s="156"/>
    </row>
    <row r="26" spans="1:29" s="114" customFormat="1">
      <c r="S26" s="156"/>
    </row>
    <row r="27" spans="1:29" s="114" customFormat="1">
      <c r="S27" s="156"/>
    </row>
    <row r="28" spans="1:29" s="114" customFormat="1">
      <c r="S28" s="156"/>
    </row>
    <row r="29" spans="1:29" s="114" customFormat="1">
      <c r="S29" s="156"/>
    </row>
    <row r="30" spans="1:29" s="114" customFormat="1">
      <c r="S30" s="156"/>
    </row>
    <row r="31" spans="1:29" s="114" customFormat="1">
      <c r="S31" s="156"/>
    </row>
    <row r="32" spans="1:29" s="114" customFormat="1">
      <c r="S32" s="156"/>
    </row>
    <row r="33" spans="19:20" s="114" customFormat="1">
      <c r="S33" s="156"/>
    </row>
    <row r="34" spans="19:20" s="114" customFormat="1">
      <c r="S34" s="156"/>
    </row>
    <row r="35" spans="19:20" s="114" customFormat="1">
      <c r="S35" s="156"/>
    </row>
    <row r="36" spans="19:20" s="114" customFormat="1">
      <c r="S36" s="156"/>
    </row>
    <row r="37" spans="19:20" s="114" customFormat="1">
      <c r="S37" s="156"/>
    </row>
    <row r="38" spans="19:20" s="114" customFormat="1">
      <c r="S38" s="156"/>
    </row>
    <row r="39" spans="19:20" s="114" customFormat="1">
      <c r="S39" s="156"/>
    </row>
    <row r="40" spans="19:20" s="114" customFormat="1">
      <c r="S40" s="156"/>
    </row>
    <row r="41" spans="19:20" s="114" customFormat="1">
      <c r="S41" s="156"/>
    </row>
    <row r="42" spans="19:20" s="114" customFormat="1">
      <c r="S42" s="156"/>
    </row>
    <row r="43" spans="19:20" s="114" customFormat="1">
      <c r="S43" s="156"/>
    </row>
    <row r="44" spans="19:20" s="114" customFormat="1">
      <c r="S44" s="1"/>
      <c r="T44"/>
    </row>
  </sheetData>
  <pageMargins left="0.75" right="0.75" top="1" bottom="1" header="0.5" footer="0.5"/>
  <pageSetup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workbookViewId="0">
      <selection activeCell="D1" sqref="D1:E1048576"/>
    </sheetView>
  </sheetViews>
  <sheetFormatPr baseColWidth="10" defaultRowHeight="15" x14ac:dyDescent="0"/>
  <cols>
    <col min="1" max="1" width="7.83203125" style="387" customWidth="1"/>
    <col min="2" max="2" width="16.1640625" customWidth="1"/>
    <col min="3" max="3" width="13.1640625" customWidth="1"/>
    <col min="4" max="5" width="10.83203125" hidden="1" customWidth="1"/>
    <col min="6" max="17" width="8.6640625" customWidth="1"/>
    <col min="18" max="18" width="10.83203125" style="343"/>
    <col min="19" max="27" width="10.83203125" style="392"/>
  </cols>
  <sheetData>
    <row r="1" spans="1:27" s="334" customFormat="1" ht="21" customHeight="1" thickBot="1">
      <c r="R1" s="336"/>
      <c r="S1" s="360"/>
      <c r="T1" s="360"/>
      <c r="U1" s="360"/>
      <c r="V1" s="360"/>
      <c r="W1" s="360"/>
      <c r="X1" s="360"/>
      <c r="Y1" s="360"/>
      <c r="Z1" s="360"/>
      <c r="AA1" s="360"/>
    </row>
    <row r="2" spans="1:27" ht="20" thickTop="1" thickBot="1">
      <c r="A2" s="337"/>
      <c r="B2" s="178" t="s">
        <v>70</v>
      </c>
      <c r="C2" s="179" t="s">
        <v>72</v>
      </c>
      <c r="F2" s="338">
        <v>41379</v>
      </c>
      <c r="G2" s="339">
        <v>41409</v>
      </c>
      <c r="H2" s="339">
        <v>41440</v>
      </c>
      <c r="I2" s="339">
        <v>41470</v>
      </c>
      <c r="J2" s="339">
        <v>41501</v>
      </c>
      <c r="K2" s="411">
        <v>41532</v>
      </c>
      <c r="L2" s="338">
        <v>41562</v>
      </c>
      <c r="M2" s="339">
        <v>41593</v>
      </c>
      <c r="N2" s="339">
        <v>41623</v>
      </c>
      <c r="O2" s="339">
        <v>41290</v>
      </c>
      <c r="P2" s="339">
        <v>41321</v>
      </c>
      <c r="Q2" s="340">
        <v>41349</v>
      </c>
      <c r="S2" s="398"/>
    </row>
    <row r="3" spans="1:27" ht="22" thickTop="1" thickBot="1">
      <c r="A3" s="344"/>
      <c r="B3" s="21"/>
      <c r="C3" s="400" t="s">
        <v>172</v>
      </c>
      <c r="E3" t="s">
        <v>2</v>
      </c>
      <c r="F3" s="345">
        <v>952</v>
      </c>
      <c r="G3" s="346">
        <v>692</v>
      </c>
      <c r="H3" s="346">
        <v>655</v>
      </c>
      <c r="I3" s="346">
        <v>890</v>
      </c>
      <c r="J3" s="346">
        <v>783</v>
      </c>
      <c r="K3" s="346">
        <v>888</v>
      </c>
      <c r="L3" s="345">
        <v>828</v>
      </c>
      <c r="M3" s="346">
        <v>1302</v>
      </c>
      <c r="N3" s="346">
        <v>1248</v>
      </c>
      <c r="O3" s="346">
        <v>1223</v>
      </c>
      <c r="P3" s="346">
        <v>1296</v>
      </c>
      <c r="Q3" s="421">
        <v>1535</v>
      </c>
      <c r="R3" s="422">
        <f>Q3</f>
        <v>1535</v>
      </c>
      <c r="S3" s="424" t="s">
        <v>176</v>
      </c>
      <c r="T3" s="341"/>
    </row>
    <row r="4" spans="1:27" ht="16" thickTop="1">
      <c r="A4" s="344"/>
      <c r="B4" s="4"/>
      <c r="C4" s="35" t="s">
        <v>44</v>
      </c>
      <c r="E4" t="s">
        <v>44</v>
      </c>
      <c r="F4" s="347">
        <v>0</v>
      </c>
      <c r="G4" s="348">
        <v>0</v>
      </c>
      <c r="H4" s="348">
        <v>0</v>
      </c>
      <c r="I4" s="348">
        <v>0</v>
      </c>
      <c r="J4" s="348">
        <v>0</v>
      </c>
      <c r="K4" s="348">
        <v>250</v>
      </c>
      <c r="L4" s="347">
        <v>0</v>
      </c>
      <c r="M4" s="348">
        <v>0</v>
      </c>
      <c r="N4" s="348">
        <v>0</v>
      </c>
      <c r="O4" s="348">
        <v>0</v>
      </c>
      <c r="P4" s="348">
        <v>0</v>
      </c>
      <c r="Q4" s="349">
        <v>0</v>
      </c>
      <c r="S4" s="423"/>
    </row>
    <row r="5" spans="1:27">
      <c r="A5" s="344"/>
      <c r="B5" s="4"/>
      <c r="C5" s="35" t="s">
        <v>3</v>
      </c>
      <c r="E5" t="s">
        <v>3</v>
      </c>
      <c r="F5" s="347">
        <v>454</v>
      </c>
      <c r="G5" s="348">
        <v>281</v>
      </c>
      <c r="H5" s="348">
        <v>184</v>
      </c>
      <c r="I5" s="348">
        <v>228</v>
      </c>
      <c r="J5" s="348">
        <v>280</v>
      </c>
      <c r="K5" s="348">
        <v>377</v>
      </c>
      <c r="L5" s="347">
        <v>231</v>
      </c>
      <c r="M5" s="348">
        <v>518</v>
      </c>
      <c r="N5" s="348">
        <v>344</v>
      </c>
      <c r="O5" s="348">
        <v>423</v>
      </c>
      <c r="P5" s="348">
        <v>371</v>
      </c>
      <c r="Q5" s="349">
        <v>485</v>
      </c>
    </row>
    <row r="6" spans="1:27" ht="20">
      <c r="A6" s="350"/>
      <c r="B6" s="351" t="s">
        <v>4</v>
      </c>
      <c r="C6" s="35" t="s">
        <v>5</v>
      </c>
      <c r="D6" t="s">
        <v>4</v>
      </c>
      <c r="E6" t="s">
        <v>5</v>
      </c>
      <c r="F6" s="347">
        <v>456</v>
      </c>
      <c r="G6" s="348">
        <v>445</v>
      </c>
      <c r="H6" s="348">
        <v>488</v>
      </c>
      <c r="I6" s="348">
        <v>600</v>
      </c>
      <c r="J6" s="348">
        <v>497</v>
      </c>
      <c r="K6" s="348">
        <v>487</v>
      </c>
      <c r="L6" s="347">
        <v>538</v>
      </c>
      <c r="M6" s="348">
        <v>731</v>
      </c>
      <c r="N6" s="348">
        <v>801</v>
      </c>
      <c r="O6" s="348">
        <v>735</v>
      </c>
      <c r="P6" s="348">
        <v>819</v>
      </c>
      <c r="Q6" s="349">
        <v>953</v>
      </c>
    </row>
    <row r="7" spans="1:27">
      <c r="A7" s="344"/>
      <c r="B7" s="4"/>
      <c r="C7" s="35" t="s">
        <v>6</v>
      </c>
      <c r="E7" t="s">
        <v>6</v>
      </c>
      <c r="F7" s="347">
        <v>106</v>
      </c>
      <c r="G7" s="348">
        <v>96</v>
      </c>
      <c r="H7" s="348">
        <v>105</v>
      </c>
      <c r="I7" s="348">
        <v>138</v>
      </c>
      <c r="J7" s="348">
        <v>133</v>
      </c>
      <c r="K7" s="348">
        <v>106</v>
      </c>
      <c r="L7" s="347">
        <v>140</v>
      </c>
      <c r="M7" s="348">
        <v>184</v>
      </c>
      <c r="N7" s="348">
        <v>183</v>
      </c>
      <c r="O7" s="348">
        <v>161</v>
      </c>
      <c r="P7" s="348">
        <v>182</v>
      </c>
      <c r="Q7" s="349">
        <v>214</v>
      </c>
      <c r="S7" s="360"/>
      <c r="T7" s="360"/>
      <c r="U7" s="360"/>
    </row>
    <row r="8" spans="1:27">
      <c r="A8" s="344"/>
      <c r="B8" s="4"/>
      <c r="C8" s="35" t="s">
        <v>7</v>
      </c>
      <c r="E8" t="s">
        <v>7</v>
      </c>
      <c r="F8" s="347">
        <v>5</v>
      </c>
      <c r="G8" s="348">
        <v>8</v>
      </c>
      <c r="H8" s="348">
        <v>4</v>
      </c>
      <c r="I8" s="348">
        <v>9</v>
      </c>
      <c r="J8" s="348">
        <v>6</v>
      </c>
      <c r="K8" s="348">
        <v>9</v>
      </c>
      <c r="L8" s="347">
        <v>6</v>
      </c>
      <c r="M8" s="348">
        <v>11</v>
      </c>
      <c r="N8" s="348">
        <v>5</v>
      </c>
      <c r="O8" s="348">
        <v>10</v>
      </c>
      <c r="P8" s="348">
        <v>10</v>
      </c>
      <c r="Q8" s="349">
        <v>12</v>
      </c>
      <c r="S8" s="360"/>
      <c r="T8" s="360"/>
    </row>
    <row r="9" spans="1:27" ht="16" thickBot="1">
      <c r="A9" s="344"/>
      <c r="B9" s="185"/>
      <c r="C9" s="181" t="s">
        <v>45</v>
      </c>
      <c r="D9" s="352"/>
      <c r="E9" s="352" t="s">
        <v>45</v>
      </c>
      <c r="F9" s="353">
        <v>0</v>
      </c>
      <c r="G9" s="352">
        <v>0</v>
      </c>
      <c r="H9" s="352">
        <v>0</v>
      </c>
      <c r="I9" s="352">
        <v>0</v>
      </c>
      <c r="J9" s="352">
        <v>0</v>
      </c>
      <c r="K9" s="352">
        <v>250</v>
      </c>
      <c r="L9" s="353">
        <v>0</v>
      </c>
      <c r="M9" s="352">
        <v>0</v>
      </c>
      <c r="N9" s="352">
        <v>0</v>
      </c>
      <c r="O9" s="352">
        <v>0</v>
      </c>
      <c r="P9" s="352">
        <v>0</v>
      </c>
      <c r="Q9" s="354">
        <v>0</v>
      </c>
      <c r="U9" s="114"/>
    </row>
    <row r="10" spans="1:27" s="358" customFormat="1" ht="16" customHeight="1" thickTop="1" thickBot="1">
      <c r="A10" s="355"/>
      <c r="B10" s="356"/>
      <c r="C10" s="357"/>
      <c r="G10" s="359"/>
      <c r="R10" s="360"/>
      <c r="S10" s="383"/>
      <c r="T10" s="392"/>
      <c r="U10" s="383"/>
      <c r="V10" s="360"/>
      <c r="W10" s="360"/>
      <c r="X10" s="360"/>
      <c r="Y10" s="360"/>
      <c r="Z10" s="360"/>
      <c r="AA10" s="360"/>
    </row>
    <row r="11" spans="1:27" ht="20" thickTop="1" thickBot="1">
      <c r="A11" s="361"/>
      <c r="B11" s="26"/>
      <c r="C11" s="36" t="s">
        <v>65</v>
      </c>
      <c r="E11" t="s">
        <v>8</v>
      </c>
      <c r="F11" s="362">
        <v>350</v>
      </c>
      <c r="G11" s="363">
        <v>172</v>
      </c>
      <c r="H11" s="363">
        <v>0</v>
      </c>
      <c r="I11" s="363">
        <v>126</v>
      </c>
      <c r="J11" s="363">
        <v>178</v>
      </c>
      <c r="K11" s="363">
        <v>76</v>
      </c>
      <c r="L11" s="362">
        <v>82</v>
      </c>
      <c r="M11" s="363">
        <v>181</v>
      </c>
      <c r="N11" s="363">
        <v>37</v>
      </c>
      <c r="O11" s="363">
        <v>206</v>
      </c>
      <c r="P11" s="363">
        <v>252</v>
      </c>
      <c r="Q11" s="364">
        <v>220</v>
      </c>
      <c r="R11" s="391"/>
      <c r="S11" s="120"/>
      <c r="T11" s="114"/>
      <c r="AA11"/>
    </row>
    <row r="12" spans="1:27" ht="22" thickTop="1" thickBot="1">
      <c r="A12" s="361"/>
      <c r="B12" s="28" t="s">
        <v>32</v>
      </c>
      <c r="C12" s="37" t="s">
        <v>9</v>
      </c>
      <c r="E12" t="s">
        <v>9</v>
      </c>
      <c r="F12" s="365">
        <v>1071</v>
      </c>
      <c r="G12" s="366">
        <v>1203</v>
      </c>
      <c r="H12" s="366">
        <v>1163</v>
      </c>
      <c r="I12" s="366">
        <v>1380</v>
      </c>
      <c r="J12" s="366">
        <v>972</v>
      </c>
      <c r="K12" s="366">
        <v>1181</v>
      </c>
      <c r="L12" s="365">
        <v>939</v>
      </c>
      <c r="M12" s="366">
        <v>1394</v>
      </c>
      <c r="N12" s="366">
        <v>1440</v>
      </c>
      <c r="O12" s="366">
        <v>1541</v>
      </c>
      <c r="P12" s="366">
        <v>1773</v>
      </c>
      <c r="Q12" s="367">
        <v>1752</v>
      </c>
      <c r="R12" s="412">
        <v>1752</v>
      </c>
      <c r="S12" s="394" t="s">
        <v>32</v>
      </c>
      <c r="T12" s="114"/>
      <c r="AA12"/>
    </row>
    <row r="13" spans="1:27" ht="19" thickBot="1">
      <c r="A13" s="361"/>
      <c r="B13" s="27"/>
      <c r="C13" s="35" t="s">
        <v>10</v>
      </c>
      <c r="E13" t="s">
        <v>10</v>
      </c>
      <c r="F13" s="347">
        <v>1309</v>
      </c>
      <c r="G13" s="348">
        <v>1377</v>
      </c>
      <c r="H13" s="348">
        <v>1465</v>
      </c>
      <c r="I13" s="348">
        <v>1779</v>
      </c>
      <c r="J13" s="348">
        <v>1295</v>
      </c>
      <c r="K13" s="348">
        <v>1470</v>
      </c>
      <c r="L13" s="347">
        <v>1394</v>
      </c>
      <c r="M13" s="348">
        <v>2026</v>
      </c>
      <c r="N13" s="348">
        <v>2277</v>
      </c>
      <c r="O13" s="348">
        <v>2165</v>
      </c>
      <c r="P13" s="348">
        <v>2281</v>
      </c>
      <c r="Q13" s="349">
        <v>2719</v>
      </c>
      <c r="R13" s="413"/>
      <c r="S13" s="395"/>
      <c r="T13" s="114"/>
      <c r="U13" s="114"/>
    </row>
    <row r="14" spans="1:27" ht="20">
      <c r="A14" s="361"/>
      <c r="B14" s="29" t="s">
        <v>28</v>
      </c>
      <c r="C14" s="38" t="s">
        <v>11</v>
      </c>
      <c r="E14" t="s">
        <v>11</v>
      </c>
      <c r="F14" s="368">
        <v>1376</v>
      </c>
      <c r="G14" s="369">
        <v>1404</v>
      </c>
      <c r="H14" s="369">
        <v>1505</v>
      </c>
      <c r="I14" s="369">
        <v>1820</v>
      </c>
      <c r="J14" s="369">
        <v>1378</v>
      </c>
      <c r="K14" s="369">
        <v>1553</v>
      </c>
      <c r="L14" s="368">
        <v>1662</v>
      </c>
      <c r="M14" s="369">
        <v>2169</v>
      </c>
      <c r="N14" s="369">
        <v>2447</v>
      </c>
      <c r="O14" s="369">
        <v>2377</v>
      </c>
      <c r="P14" s="369">
        <v>2804</v>
      </c>
      <c r="Q14" s="370">
        <v>3117</v>
      </c>
      <c r="R14" s="414">
        <v>3117</v>
      </c>
      <c r="S14" s="396" t="s">
        <v>28</v>
      </c>
      <c r="T14" s="114"/>
      <c r="U14" s="114"/>
    </row>
    <row r="15" spans="1:27" ht="21" thickBot="1">
      <c r="A15" s="361"/>
      <c r="B15" s="30" t="s">
        <v>29</v>
      </c>
      <c r="C15" s="39" t="s">
        <v>12</v>
      </c>
      <c r="E15" t="s">
        <v>12</v>
      </c>
      <c r="F15" s="371">
        <v>3571</v>
      </c>
      <c r="G15" s="372">
        <v>3103</v>
      </c>
      <c r="H15" s="372">
        <v>3459</v>
      </c>
      <c r="I15" s="372">
        <v>4308</v>
      </c>
      <c r="J15" s="372">
        <v>3802</v>
      </c>
      <c r="K15" s="372">
        <v>3368</v>
      </c>
      <c r="L15" s="371">
        <v>4107</v>
      </c>
      <c r="M15" s="372">
        <v>5527</v>
      </c>
      <c r="N15" s="372">
        <v>5806</v>
      </c>
      <c r="O15" s="372">
        <v>5140</v>
      </c>
      <c r="P15" s="372">
        <v>5687</v>
      </c>
      <c r="Q15" s="373">
        <v>6698</v>
      </c>
      <c r="R15" s="415">
        <v>6698</v>
      </c>
      <c r="S15" s="397" t="s">
        <v>29</v>
      </c>
      <c r="T15" s="114"/>
      <c r="U15" s="114"/>
    </row>
    <row r="16" spans="1:27" ht="19" thickTop="1">
      <c r="A16" s="350"/>
      <c r="B16" s="374"/>
      <c r="C16" s="35" t="s">
        <v>14</v>
      </c>
      <c r="D16" t="s">
        <v>13</v>
      </c>
      <c r="E16" t="s">
        <v>14</v>
      </c>
      <c r="F16" s="347">
        <v>1690</v>
      </c>
      <c r="G16" s="348">
        <v>1799</v>
      </c>
      <c r="H16" s="348">
        <v>1880</v>
      </c>
      <c r="I16" s="348">
        <v>2031</v>
      </c>
      <c r="J16" s="348">
        <v>2205</v>
      </c>
      <c r="K16" s="348">
        <v>1873</v>
      </c>
      <c r="L16" s="347">
        <v>1850</v>
      </c>
      <c r="M16" s="348">
        <v>3101</v>
      </c>
      <c r="N16" s="348">
        <v>3090</v>
      </c>
      <c r="O16" s="348">
        <v>2831</v>
      </c>
      <c r="P16" s="348">
        <v>3138</v>
      </c>
      <c r="Q16" s="349">
        <v>3468</v>
      </c>
      <c r="R16" s="416"/>
      <c r="S16" s="393"/>
      <c r="T16" s="114"/>
      <c r="U16" s="393"/>
      <c r="V16" s="342"/>
      <c r="W16" s="341"/>
    </row>
    <row r="17" spans="1:27" ht="18">
      <c r="A17" s="344"/>
      <c r="B17" s="4"/>
      <c r="C17" s="35" t="s">
        <v>15</v>
      </c>
      <c r="E17" t="s">
        <v>15</v>
      </c>
      <c r="F17" s="347">
        <v>434</v>
      </c>
      <c r="G17" s="348">
        <v>127</v>
      </c>
      <c r="H17" s="348">
        <v>212</v>
      </c>
      <c r="I17" s="348">
        <v>728</v>
      </c>
      <c r="J17" s="348">
        <v>452</v>
      </c>
      <c r="K17" s="348">
        <v>238</v>
      </c>
      <c r="L17" s="347">
        <v>955</v>
      </c>
      <c r="M17" s="348">
        <v>577</v>
      </c>
      <c r="N17" s="348">
        <v>561</v>
      </c>
      <c r="O17" s="348">
        <v>392</v>
      </c>
      <c r="P17" s="348">
        <v>508</v>
      </c>
      <c r="Q17" s="349">
        <v>803</v>
      </c>
      <c r="R17" s="391"/>
      <c r="S17" s="156"/>
      <c r="T17" s="114"/>
    </row>
    <row r="18" spans="1:27" ht="23">
      <c r="A18" s="344"/>
      <c r="B18" s="375" t="s">
        <v>13</v>
      </c>
      <c r="C18" s="35" t="s">
        <v>16</v>
      </c>
      <c r="E18" t="s">
        <v>16</v>
      </c>
      <c r="F18" s="347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7">
        <v>0</v>
      </c>
      <c r="M18" s="348">
        <v>0</v>
      </c>
      <c r="N18" s="348">
        <v>0</v>
      </c>
      <c r="O18" s="348">
        <v>0</v>
      </c>
      <c r="P18" s="348">
        <v>0</v>
      </c>
      <c r="Q18" s="349">
        <v>0</v>
      </c>
    </row>
    <row r="19" spans="1:27">
      <c r="A19" s="344"/>
      <c r="B19" s="4"/>
      <c r="C19" s="35" t="s">
        <v>17</v>
      </c>
      <c r="E19" t="s">
        <v>17</v>
      </c>
      <c r="F19" s="347">
        <v>0</v>
      </c>
      <c r="G19" s="348">
        <v>0</v>
      </c>
      <c r="H19" s="348">
        <v>0</v>
      </c>
      <c r="I19" s="348">
        <v>0</v>
      </c>
      <c r="J19" s="348">
        <v>0</v>
      </c>
      <c r="K19" s="348">
        <v>0</v>
      </c>
      <c r="L19" s="347">
        <v>0</v>
      </c>
      <c r="M19" s="348">
        <v>0</v>
      </c>
      <c r="N19" s="348">
        <v>0</v>
      </c>
      <c r="O19" s="348">
        <v>0</v>
      </c>
      <c r="P19" s="348">
        <v>0</v>
      </c>
      <c r="Q19" s="349">
        <v>0</v>
      </c>
    </row>
    <row r="20" spans="1:27" ht="16" thickBot="1">
      <c r="A20" s="344"/>
      <c r="B20" s="4"/>
      <c r="C20" s="35" t="s">
        <v>18</v>
      </c>
      <c r="E20" t="s">
        <v>18</v>
      </c>
      <c r="F20" s="347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7">
        <v>0</v>
      </c>
      <c r="M20" s="348">
        <v>0</v>
      </c>
      <c r="N20" s="348">
        <v>0</v>
      </c>
      <c r="O20" s="348">
        <v>0</v>
      </c>
      <c r="P20" s="348">
        <v>0</v>
      </c>
      <c r="Q20" s="349">
        <v>0</v>
      </c>
      <c r="S20" s="398"/>
      <c r="U20" s="360"/>
    </row>
    <row r="21" spans="1:27" ht="22" thickTop="1" thickBot="1">
      <c r="A21" s="344"/>
      <c r="B21" s="376" t="s">
        <v>19</v>
      </c>
      <c r="C21" s="186" t="s">
        <v>19</v>
      </c>
      <c r="D21" s="377"/>
      <c r="E21" s="377" t="s">
        <v>19</v>
      </c>
      <c r="F21" s="378">
        <v>3500</v>
      </c>
      <c r="G21" s="377">
        <v>3330</v>
      </c>
      <c r="H21" s="377">
        <v>3596</v>
      </c>
      <c r="I21" s="377">
        <v>4578</v>
      </c>
      <c r="J21" s="377">
        <v>4036</v>
      </c>
      <c r="K21" s="377">
        <v>3664</v>
      </c>
      <c r="L21" s="378">
        <v>4240</v>
      </c>
      <c r="M21" s="377">
        <v>5745</v>
      </c>
      <c r="N21" s="377">
        <v>5996</v>
      </c>
      <c r="O21" s="377">
        <v>5455</v>
      </c>
      <c r="P21" s="377">
        <v>5969</v>
      </c>
      <c r="Q21" s="379">
        <v>7058</v>
      </c>
      <c r="R21" s="417">
        <v>7058</v>
      </c>
      <c r="S21" s="399" t="s">
        <v>19</v>
      </c>
      <c r="T21" s="341"/>
    </row>
    <row r="22" spans="1:27" s="358" customFormat="1" ht="16" customHeight="1" thickTop="1" thickBot="1">
      <c r="A22" s="355"/>
      <c r="B22" s="356"/>
      <c r="C22" s="357"/>
      <c r="G22" s="359"/>
      <c r="R22" s="360"/>
      <c r="S22" s="383"/>
      <c r="T22" s="392"/>
      <c r="U22" s="383"/>
      <c r="V22" s="360"/>
      <c r="W22" s="360"/>
      <c r="X22" s="360"/>
      <c r="Y22" s="360"/>
      <c r="Z22" s="360"/>
      <c r="AA22" s="360"/>
    </row>
    <row r="23" spans="1:27" ht="21" thickTop="1">
      <c r="A23" s="344"/>
      <c r="B23" s="21"/>
      <c r="C23" s="40" t="s">
        <v>20</v>
      </c>
      <c r="E23" t="s">
        <v>20</v>
      </c>
      <c r="F23" s="362">
        <v>1</v>
      </c>
      <c r="G23" s="363">
        <v>1</v>
      </c>
      <c r="H23" s="363">
        <v>1</v>
      </c>
      <c r="I23" s="363">
        <v>1</v>
      </c>
      <c r="J23" s="363">
        <v>1</v>
      </c>
      <c r="K23" s="363">
        <v>1</v>
      </c>
      <c r="L23" s="362">
        <v>2</v>
      </c>
      <c r="M23" s="363">
        <v>2</v>
      </c>
      <c r="N23" s="363">
        <v>2</v>
      </c>
      <c r="O23" s="363">
        <v>2</v>
      </c>
      <c r="P23" s="363">
        <v>2</v>
      </c>
      <c r="Q23" s="364">
        <v>2</v>
      </c>
    </row>
    <row r="24" spans="1:27" ht="20">
      <c r="A24" s="350"/>
      <c r="B24" s="380" t="s">
        <v>21</v>
      </c>
      <c r="C24" s="35" t="s">
        <v>22</v>
      </c>
      <c r="D24" t="s">
        <v>21</v>
      </c>
      <c r="E24" t="s">
        <v>22</v>
      </c>
      <c r="F24" s="347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7">
        <v>0</v>
      </c>
      <c r="M24" s="348">
        <v>0</v>
      </c>
      <c r="N24" s="348">
        <v>0</v>
      </c>
      <c r="O24" s="348">
        <v>0</v>
      </c>
      <c r="P24" s="348">
        <v>0</v>
      </c>
      <c r="Q24" s="349">
        <v>0</v>
      </c>
    </row>
    <row r="25" spans="1:27">
      <c r="A25" s="344"/>
      <c r="B25" s="4"/>
      <c r="C25" s="35" t="s">
        <v>46</v>
      </c>
      <c r="E25" t="s">
        <v>46</v>
      </c>
      <c r="F25" s="347">
        <v>1</v>
      </c>
      <c r="G25" s="348">
        <v>1</v>
      </c>
      <c r="H25" s="348">
        <v>1</v>
      </c>
      <c r="I25" s="348">
        <v>1</v>
      </c>
      <c r="J25" s="348">
        <v>1</v>
      </c>
      <c r="K25" s="348">
        <v>1</v>
      </c>
      <c r="L25" s="347">
        <v>2</v>
      </c>
      <c r="M25" s="348">
        <v>2</v>
      </c>
      <c r="N25" s="348">
        <v>2</v>
      </c>
      <c r="O25" s="348">
        <v>2</v>
      </c>
      <c r="P25" s="348">
        <v>2</v>
      </c>
      <c r="Q25" s="349">
        <v>2</v>
      </c>
    </row>
    <row r="26" spans="1:27">
      <c r="A26" s="344"/>
      <c r="B26" s="4"/>
      <c r="C26" s="35" t="s">
        <v>47</v>
      </c>
      <c r="F26" s="347"/>
      <c r="G26" s="348"/>
      <c r="H26" s="348"/>
      <c r="I26" s="348"/>
      <c r="J26" s="348"/>
      <c r="K26" s="348"/>
      <c r="L26" s="347"/>
      <c r="M26" s="348"/>
      <c r="N26" s="348"/>
      <c r="O26" s="348"/>
      <c r="P26" s="348"/>
      <c r="Q26" s="349"/>
    </row>
    <row r="27" spans="1:27">
      <c r="A27" s="344"/>
      <c r="B27" s="4"/>
      <c r="C27" s="35" t="s">
        <v>23</v>
      </c>
      <c r="E27" t="s">
        <v>23</v>
      </c>
      <c r="F27" s="347" t="s">
        <v>156</v>
      </c>
      <c r="G27" s="348" t="s">
        <v>157</v>
      </c>
      <c r="H27" s="348" t="s">
        <v>158</v>
      </c>
      <c r="I27" s="348" t="s">
        <v>159</v>
      </c>
      <c r="J27" s="348" t="s">
        <v>160</v>
      </c>
      <c r="K27" s="348" t="s">
        <v>161</v>
      </c>
      <c r="L27" s="347" t="s">
        <v>162</v>
      </c>
      <c r="M27" s="348" t="s">
        <v>163</v>
      </c>
      <c r="N27" s="348" t="s">
        <v>164</v>
      </c>
      <c r="O27" s="348" t="s">
        <v>165</v>
      </c>
      <c r="P27" s="348" t="s">
        <v>166</v>
      </c>
      <c r="Q27" s="349" t="s">
        <v>167</v>
      </c>
      <c r="T27" s="360"/>
      <c r="U27" s="360"/>
    </row>
    <row r="28" spans="1:27" ht="16" thickBot="1">
      <c r="A28" s="344"/>
      <c r="B28" s="185"/>
      <c r="C28" s="181"/>
      <c r="F28" s="353"/>
      <c r="G28" s="352"/>
      <c r="H28" s="352"/>
      <c r="I28" s="352"/>
      <c r="J28" s="352"/>
      <c r="K28" s="352"/>
      <c r="L28" s="353"/>
      <c r="M28" s="352"/>
      <c r="N28" s="352"/>
      <c r="O28" s="352"/>
      <c r="P28" s="352"/>
      <c r="Q28" s="354"/>
      <c r="S28" s="360"/>
    </row>
    <row r="29" spans="1:27" s="358" customFormat="1" ht="23" customHeight="1" thickTop="1" thickBot="1">
      <c r="A29" s="355"/>
      <c r="B29" s="356"/>
      <c r="C29" s="357"/>
      <c r="G29" s="359"/>
      <c r="R29" s="418" t="s">
        <v>175</v>
      </c>
      <c r="S29" s="383"/>
      <c r="T29" s="392"/>
      <c r="U29" s="383"/>
      <c r="V29" s="360"/>
      <c r="W29" s="360"/>
      <c r="X29" s="360"/>
      <c r="Y29" s="360"/>
      <c r="Z29" s="360"/>
      <c r="AA29" s="360"/>
    </row>
    <row r="30" spans="1:27" ht="21" thickTop="1">
      <c r="A30" s="350"/>
      <c r="B30" s="381"/>
      <c r="C30" s="36" t="s">
        <v>49</v>
      </c>
      <c r="F30" s="407">
        <v>0</v>
      </c>
      <c r="G30" s="408">
        <v>0</v>
      </c>
      <c r="H30" s="408">
        <v>0</v>
      </c>
      <c r="I30" s="408">
        <v>1</v>
      </c>
      <c r="J30" s="408">
        <v>1</v>
      </c>
      <c r="K30" s="408">
        <v>0</v>
      </c>
      <c r="L30" s="362">
        <v>1</v>
      </c>
      <c r="M30" s="363">
        <v>0</v>
      </c>
      <c r="N30" s="363">
        <v>0</v>
      </c>
      <c r="O30" s="363">
        <v>1</v>
      </c>
      <c r="P30" s="363">
        <v>0</v>
      </c>
      <c r="Q30" s="364">
        <v>1</v>
      </c>
      <c r="R30" s="419">
        <f>SUM(L30:Q30)</f>
        <v>3</v>
      </c>
      <c r="S30" s="420" t="s">
        <v>173</v>
      </c>
    </row>
    <row r="31" spans="1:27" ht="20">
      <c r="A31" s="344"/>
      <c r="B31" s="144"/>
      <c r="C31" s="38" t="s">
        <v>50</v>
      </c>
      <c r="D31" t="s">
        <v>48</v>
      </c>
      <c r="E31" t="s">
        <v>49</v>
      </c>
      <c r="F31" s="409">
        <v>0</v>
      </c>
      <c r="G31" s="410">
        <v>0</v>
      </c>
      <c r="H31" s="410">
        <v>0</v>
      </c>
      <c r="I31" s="410">
        <v>1</v>
      </c>
      <c r="J31" s="410">
        <v>0</v>
      </c>
      <c r="K31" s="410">
        <v>0</v>
      </c>
      <c r="L31" s="401">
        <v>0</v>
      </c>
      <c r="M31" s="402">
        <v>0</v>
      </c>
      <c r="N31" s="402">
        <v>0</v>
      </c>
      <c r="O31" s="402">
        <v>1</v>
      </c>
      <c r="P31" s="402">
        <v>0</v>
      </c>
      <c r="Q31" s="403">
        <v>2</v>
      </c>
      <c r="R31" s="414">
        <f>SUM(L31:Q31)</f>
        <v>3</v>
      </c>
      <c r="S31" s="420" t="s">
        <v>31</v>
      </c>
    </row>
    <row r="32" spans="1:27" ht="20">
      <c r="A32" s="344"/>
      <c r="B32" s="382" t="s">
        <v>48</v>
      </c>
      <c r="C32" s="39" t="s">
        <v>51</v>
      </c>
      <c r="E32" t="s">
        <v>50</v>
      </c>
      <c r="F32" s="409">
        <v>0</v>
      </c>
      <c r="G32" s="410">
        <v>0</v>
      </c>
      <c r="H32" s="410">
        <v>0</v>
      </c>
      <c r="I32" s="410">
        <v>0</v>
      </c>
      <c r="J32" s="410">
        <v>0</v>
      </c>
      <c r="K32" s="410">
        <v>0</v>
      </c>
      <c r="L32" s="404">
        <v>1</v>
      </c>
      <c r="M32" s="405">
        <v>0</v>
      </c>
      <c r="N32" s="405">
        <v>0</v>
      </c>
      <c r="O32" s="405">
        <v>0</v>
      </c>
      <c r="P32" s="405">
        <v>0</v>
      </c>
      <c r="Q32" s="406">
        <v>0</v>
      </c>
      <c r="R32" s="415">
        <f>SUM(L32:Q32)</f>
        <v>1</v>
      </c>
      <c r="S32" s="420" t="s">
        <v>174</v>
      </c>
    </row>
    <row r="33" spans="1:28">
      <c r="A33" s="344"/>
      <c r="B33" s="144"/>
      <c r="C33" s="35" t="s">
        <v>52</v>
      </c>
      <c r="E33" t="s">
        <v>51</v>
      </c>
      <c r="F33" s="347"/>
      <c r="G33" s="348"/>
      <c r="H33" s="348"/>
      <c r="I33" s="348"/>
      <c r="J33" s="348"/>
      <c r="K33" s="348"/>
      <c r="L33" s="347"/>
      <c r="M33" s="348"/>
      <c r="N33" s="348"/>
      <c r="O33" s="348"/>
      <c r="P33" s="348"/>
      <c r="Q33" s="349"/>
    </row>
    <row r="34" spans="1:28">
      <c r="A34" s="344"/>
      <c r="B34" s="144"/>
      <c r="C34" s="35" t="s">
        <v>73</v>
      </c>
      <c r="F34" s="347"/>
      <c r="G34" s="348"/>
      <c r="H34" s="348"/>
      <c r="I34" s="348"/>
      <c r="J34" s="348"/>
      <c r="K34" s="348"/>
      <c r="L34" s="347"/>
      <c r="M34" s="348"/>
      <c r="N34" s="348"/>
      <c r="O34" s="348"/>
      <c r="P34" s="348"/>
      <c r="Q34" s="349"/>
    </row>
    <row r="35" spans="1:28">
      <c r="A35" s="344"/>
      <c r="B35" s="144"/>
      <c r="C35" s="35" t="s">
        <v>74</v>
      </c>
      <c r="F35" s="347"/>
      <c r="G35" s="348"/>
      <c r="H35" s="348"/>
      <c r="I35" s="348"/>
      <c r="J35" s="348"/>
      <c r="K35" s="348"/>
      <c r="L35" s="347"/>
      <c r="M35" s="348"/>
      <c r="N35" s="348"/>
      <c r="O35" s="348"/>
      <c r="P35" s="348"/>
      <c r="Q35" s="349"/>
      <c r="T35" s="360"/>
      <c r="U35" s="360"/>
    </row>
    <row r="36" spans="1:28" ht="16" thickBot="1">
      <c r="A36" s="344"/>
      <c r="B36" s="180"/>
      <c r="C36" s="181" t="s">
        <v>75</v>
      </c>
      <c r="F36" s="353"/>
      <c r="G36" s="352"/>
      <c r="H36" s="352"/>
      <c r="I36" s="352"/>
      <c r="J36" s="352"/>
      <c r="K36" s="352"/>
      <c r="L36" s="353"/>
      <c r="M36" s="352"/>
      <c r="N36" s="352"/>
      <c r="O36" s="352"/>
      <c r="P36" s="352"/>
      <c r="Q36" s="354"/>
      <c r="S36" s="360"/>
    </row>
    <row r="37" spans="1:28" s="358" customFormat="1" ht="16" customHeight="1" thickTop="1" thickBot="1">
      <c r="A37" s="355"/>
      <c r="B37" s="356"/>
      <c r="C37" s="357"/>
      <c r="G37" s="359"/>
      <c r="R37" s="360"/>
      <c r="S37" s="383"/>
      <c r="T37" s="392"/>
      <c r="U37" s="383"/>
      <c r="V37" s="360"/>
      <c r="W37" s="360"/>
      <c r="X37" s="360"/>
      <c r="Y37" s="360"/>
      <c r="Z37" s="360"/>
      <c r="AA37" s="360"/>
    </row>
    <row r="38" spans="1:28" ht="16" thickTop="1">
      <c r="A38" s="344"/>
      <c r="B38" s="182"/>
      <c r="C38" s="36" t="s">
        <v>168</v>
      </c>
      <c r="D38" s="363"/>
      <c r="E38" s="363"/>
      <c r="F38" s="362" t="s">
        <v>169</v>
      </c>
      <c r="G38" s="363"/>
      <c r="H38" s="363"/>
      <c r="I38" s="363"/>
      <c r="J38" s="363"/>
      <c r="K38" s="363"/>
      <c r="L38" s="362"/>
      <c r="M38" s="363"/>
      <c r="N38" s="363"/>
      <c r="O38" s="363"/>
      <c r="P38" s="363"/>
      <c r="Q38" s="364"/>
    </row>
    <row r="39" spans="1:28" ht="18">
      <c r="A39" s="344"/>
      <c r="B39" s="183"/>
      <c r="C39" s="184" t="s">
        <v>26</v>
      </c>
      <c r="D39" s="348"/>
      <c r="E39" s="348" t="s">
        <v>24</v>
      </c>
      <c r="F39" s="384">
        <v>1</v>
      </c>
      <c r="G39" s="348"/>
      <c r="H39" s="348"/>
      <c r="I39" s="385"/>
      <c r="J39" s="348"/>
      <c r="K39" s="348"/>
      <c r="L39" s="347"/>
      <c r="M39" s="348"/>
      <c r="N39" s="348"/>
      <c r="O39" s="348"/>
      <c r="P39" s="348"/>
      <c r="Q39" s="349"/>
    </row>
    <row r="40" spans="1:28" ht="18">
      <c r="A40" s="344"/>
      <c r="B40" s="183"/>
      <c r="C40" s="184" t="s">
        <v>6</v>
      </c>
      <c r="D40" s="348"/>
      <c r="E40" s="348" t="s">
        <v>25</v>
      </c>
      <c r="F40" s="347" t="s">
        <v>170</v>
      </c>
      <c r="G40" s="385">
        <v>0.2303</v>
      </c>
      <c r="H40" s="348" t="s">
        <v>171</v>
      </c>
      <c r="I40" s="385">
        <v>0.2329</v>
      </c>
      <c r="J40" s="348"/>
      <c r="K40" s="348"/>
      <c r="L40" s="347"/>
      <c r="M40" s="348"/>
      <c r="N40" s="348"/>
      <c r="O40" s="348"/>
      <c r="P40" s="348"/>
      <c r="Q40" s="349"/>
      <c r="T40" s="360"/>
      <c r="U40" s="360"/>
    </row>
    <row r="41" spans="1:28" ht="19" thickBot="1">
      <c r="A41" s="344"/>
      <c r="B41" s="185"/>
      <c r="C41" s="186" t="s">
        <v>7</v>
      </c>
      <c r="D41" s="352"/>
      <c r="E41" s="352" t="s">
        <v>26</v>
      </c>
      <c r="F41" s="353"/>
      <c r="G41" s="386"/>
      <c r="H41" s="352"/>
      <c r="I41" s="352"/>
      <c r="J41" s="352"/>
      <c r="K41" s="352"/>
      <c r="L41" s="353"/>
      <c r="M41" s="352"/>
      <c r="N41" s="352"/>
      <c r="O41" s="352"/>
      <c r="P41" s="352"/>
      <c r="Q41" s="354"/>
      <c r="S41" s="360"/>
      <c r="T41" s="360"/>
      <c r="U41" s="360"/>
    </row>
    <row r="42" spans="1:28" s="358" customFormat="1" ht="19" thickTop="1">
      <c r="A42" s="355"/>
      <c r="B42" s="356"/>
      <c r="C42" s="357"/>
      <c r="G42" s="359"/>
      <c r="R42" s="389"/>
      <c r="S42" s="360"/>
      <c r="T42" s="360"/>
      <c r="U42" s="360"/>
      <c r="V42" s="360"/>
      <c r="W42" s="360"/>
      <c r="X42" s="360"/>
      <c r="Y42" s="360"/>
      <c r="Z42" s="360"/>
      <c r="AA42" s="360"/>
      <c r="AB42" s="335"/>
    </row>
    <row r="43" spans="1:28" s="360" customFormat="1">
      <c r="R43" s="389"/>
      <c r="AB43" s="388"/>
    </row>
    <row r="44" spans="1:28" s="360" customFormat="1">
      <c r="R44" s="389"/>
      <c r="AB44" s="388"/>
    </row>
    <row r="45" spans="1:28" s="360" customFormat="1">
      <c r="R45" s="389"/>
      <c r="AB45" s="388"/>
    </row>
    <row r="46" spans="1:28" s="360" customFormat="1">
      <c r="R46" s="389"/>
      <c r="AB46" s="388"/>
    </row>
    <row r="47" spans="1:28" s="360" customFormat="1">
      <c r="R47" s="389"/>
      <c r="AB47" s="388"/>
    </row>
    <row r="48" spans="1:28" s="360" customFormat="1">
      <c r="R48" s="389"/>
      <c r="AB48" s="388"/>
    </row>
    <row r="49" spans="18:28" s="360" customFormat="1">
      <c r="R49" s="389"/>
      <c r="AB49" s="388"/>
    </row>
    <row r="50" spans="18:28" s="360" customFormat="1">
      <c r="R50" s="389"/>
      <c r="AB50" s="388"/>
    </row>
    <row r="51" spans="18:28" s="360" customFormat="1">
      <c r="R51" s="389"/>
      <c r="AB51" s="388"/>
    </row>
    <row r="52" spans="18:28" s="360" customFormat="1">
      <c r="R52" s="389"/>
      <c r="AB52" s="388"/>
    </row>
    <row r="53" spans="18:28" s="360" customFormat="1">
      <c r="R53" s="389"/>
      <c r="AB53" s="388"/>
    </row>
    <row r="54" spans="18:28" s="360" customFormat="1">
      <c r="R54" s="389"/>
      <c r="AB54" s="388"/>
    </row>
    <row r="55" spans="18:28" s="360" customFormat="1">
      <c r="R55" s="389"/>
      <c r="AB55" s="388"/>
    </row>
    <row r="56" spans="18:28" s="360" customFormat="1">
      <c r="R56" s="389"/>
      <c r="AB56" s="388"/>
    </row>
    <row r="57" spans="18:28" s="360" customFormat="1">
      <c r="R57" s="389"/>
      <c r="AB57" s="388"/>
    </row>
    <row r="58" spans="18:28" s="360" customFormat="1">
      <c r="R58" s="389"/>
      <c r="AB58" s="388"/>
    </row>
    <row r="59" spans="18:28" s="360" customFormat="1">
      <c r="R59" s="389"/>
      <c r="AB59" s="388"/>
    </row>
    <row r="60" spans="18:28" s="360" customFormat="1">
      <c r="R60" s="389"/>
      <c r="AB60" s="388"/>
    </row>
    <row r="61" spans="18:28" s="360" customFormat="1">
      <c r="R61" s="389"/>
      <c r="AB61" s="388"/>
    </row>
    <row r="62" spans="18:28" s="360" customFormat="1">
      <c r="R62" s="389"/>
      <c r="AB62" s="388"/>
    </row>
    <row r="63" spans="18:28" s="360" customFormat="1">
      <c r="R63" s="389"/>
      <c r="AB63" s="388"/>
    </row>
    <row r="64" spans="18:28" s="360" customFormat="1">
      <c r="R64" s="389"/>
      <c r="AB64" s="388"/>
    </row>
    <row r="65" spans="18:28" s="360" customFormat="1">
      <c r="R65" s="389"/>
      <c r="AB65" s="388"/>
    </row>
    <row r="66" spans="18:28" s="360" customFormat="1">
      <c r="R66" s="389"/>
      <c r="AB66" s="388"/>
    </row>
    <row r="67" spans="18:28" s="360" customFormat="1">
      <c r="R67" s="389"/>
      <c r="AB67" s="388"/>
    </row>
    <row r="68" spans="18:28" s="360" customFormat="1">
      <c r="R68" s="389"/>
      <c r="AB68" s="388"/>
    </row>
    <row r="69" spans="18:28" s="360" customFormat="1">
      <c r="R69" s="389"/>
      <c r="AB69" s="388"/>
    </row>
    <row r="70" spans="18:28" s="360" customFormat="1">
      <c r="R70" s="389"/>
      <c r="AB70" s="388"/>
    </row>
    <row r="71" spans="18:28" s="360" customFormat="1">
      <c r="R71" s="389"/>
      <c r="AB71" s="388"/>
    </row>
    <row r="72" spans="18:28" s="360" customFormat="1">
      <c r="R72" s="389"/>
      <c r="AB72" s="388"/>
    </row>
    <row r="73" spans="18:28" s="360" customFormat="1">
      <c r="R73" s="389"/>
      <c r="AB73" s="388"/>
    </row>
    <row r="74" spans="18:28" s="360" customFormat="1">
      <c r="R74" s="389"/>
      <c r="AB74" s="388"/>
    </row>
    <row r="75" spans="18:28" s="360" customFormat="1">
      <c r="R75" s="389"/>
      <c r="AB75" s="388"/>
    </row>
    <row r="76" spans="18:28" s="360" customFormat="1">
      <c r="R76" s="389"/>
      <c r="AB76" s="388"/>
    </row>
    <row r="77" spans="18:28" s="360" customFormat="1">
      <c r="R77" s="389"/>
      <c r="AB77" s="388"/>
    </row>
    <row r="78" spans="18:28" s="360" customFormat="1">
      <c r="R78" s="389"/>
      <c r="AB78" s="388"/>
    </row>
    <row r="79" spans="18:28" s="360" customFormat="1">
      <c r="R79" s="389"/>
      <c r="AB79" s="388"/>
    </row>
    <row r="80" spans="18:28" s="360" customFormat="1">
      <c r="R80" s="389"/>
      <c r="AB80" s="388"/>
    </row>
    <row r="81" spans="18:28" s="360" customFormat="1">
      <c r="R81" s="389"/>
      <c r="AB81" s="388"/>
    </row>
    <row r="82" spans="18:28" s="360" customFormat="1">
      <c r="R82" s="389"/>
      <c r="AB82" s="388"/>
    </row>
    <row r="83" spans="18:28" s="360" customFormat="1">
      <c r="R83" s="389"/>
      <c r="AB83" s="388"/>
    </row>
    <row r="84" spans="18:28" s="360" customFormat="1">
      <c r="R84" s="389"/>
      <c r="T84" s="392"/>
      <c r="U84" s="392"/>
      <c r="AB84" s="388"/>
    </row>
    <row r="85" spans="18:28" s="360" customFormat="1">
      <c r="R85" s="389"/>
      <c r="S85" s="392"/>
      <c r="T85" s="392"/>
      <c r="U85" s="392"/>
      <c r="AB85" s="388"/>
    </row>
    <row r="86" spans="18:28">
      <c r="R86" s="390"/>
    </row>
  </sheetData>
  <pageMargins left="0.75" right="0.75" top="1" bottom="1" header="0.5" footer="0.5"/>
  <pageSetup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P41"/>
  <sheetViews>
    <sheetView workbookViewId="0">
      <selection sqref="A1:B1048576"/>
    </sheetView>
  </sheetViews>
  <sheetFormatPr baseColWidth="10" defaultRowHeight="15" x14ac:dyDescent="0"/>
  <cols>
    <col min="1" max="1" width="14" customWidth="1"/>
    <col min="2" max="2" width="18.6640625" customWidth="1"/>
  </cols>
  <sheetData>
    <row r="1" spans="1:16" ht="20" thickTop="1" thickBot="1">
      <c r="A1" s="178" t="s">
        <v>70</v>
      </c>
      <c r="B1" s="179" t="s">
        <v>72</v>
      </c>
      <c r="C1" s="31">
        <v>41013</v>
      </c>
      <c r="D1" s="32">
        <v>41043</v>
      </c>
      <c r="E1" s="32">
        <v>41074</v>
      </c>
      <c r="F1" s="32">
        <v>41104</v>
      </c>
      <c r="G1" s="32">
        <v>41135</v>
      </c>
      <c r="H1" s="32">
        <v>41166</v>
      </c>
      <c r="I1" s="32">
        <v>41196</v>
      </c>
      <c r="J1" s="32">
        <v>41227</v>
      </c>
      <c r="K1" s="32">
        <v>41257</v>
      </c>
      <c r="L1" s="32">
        <v>40923</v>
      </c>
      <c r="M1" s="32">
        <v>40954</v>
      </c>
      <c r="N1" s="33">
        <v>40983</v>
      </c>
      <c r="O1" s="3" t="s">
        <v>0</v>
      </c>
      <c r="P1" s="3" t="s">
        <v>1</v>
      </c>
    </row>
    <row r="2" spans="1:16" ht="16" thickTop="1">
      <c r="A2" s="21"/>
      <c r="B2" s="3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"/>
      <c r="B3" s="35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35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8">
      <c r="A5" s="22" t="s">
        <v>4</v>
      </c>
      <c r="B5" s="35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35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4"/>
      <c r="B7" s="35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/>
      <c r="B8" s="35" t="s">
        <v>45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4" customHeight="1" thickBot="1">
      <c r="A9" s="4"/>
      <c r="B9" s="3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9" thickTop="1">
      <c r="A10" s="26"/>
      <c r="B10" s="36" t="s">
        <v>65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8">
      <c r="A11" s="28" t="s">
        <v>32</v>
      </c>
      <c r="B11" s="37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8">
      <c r="A12" s="27"/>
      <c r="B12" s="35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8">
      <c r="A13" s="29" t="s">
        <v>28</v>
      </c>
      <c r="B13" s="38" t="s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8">
      <c r="A14" s="30" t="s">
        <v>29</v>
      </c>
      <c r="B14" s="39" t="s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8">
      <c r="A15" s="24" t="s">
        <v>13</v>
      </c>
      <c r="B15" s="35" t="s">
        <v>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4"/>
      <c r="B16" s="35" t="s">
        <v>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4"/>
      <c r="B17" s="35" t="s">
        <v>16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4"/>
      <c r="B18" s="35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4"/>
      <c r="B19" s="35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5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6" thickBot="1">
      <c r="A21" s="4"/>
      <c r="B21" s="3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thickTop="1">
      <c r="A22" s="21"/>
      <c r="B22" s="40" t="s">
        <v>20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8">
      <c r="A23" s="23" t="s">
        <v>21</v>
      </c>
      <c r="B23" s="35" t="s">
        <v>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35" t="s">
        <v>46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35" t="s">
        <v>47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35" t="s">
        <v>23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6" thickBot="1">
      <c r="A27" s="4"/>
      <c r="B27" s="3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9" thickTop="1">
      <c r="A28" s="25" t="s">
        <v>48</v>
      </c>
      <c r="B28" s="36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8">
      <c r="A29" s="144"/>
      <c r="B29" s="38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8">
      <c r="A30" s="144"/>
      <c r="B30" s="39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144"/>
      <c r="B31" s="35" t="s">
        <v>52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144"/>
      <c r="B32" s="35" t="s">
        <v>73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144"/>
      <c r="B33" s="35" t="s">
        <v>74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6" thickBot="1">
      <c r="A34" s="180"/>
      <c r="B34" s="181" t="s">
        <v>75</v>
      </c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6" thickTop="1">
      <c r="A35" s="182"/>
      <c r="B35" s="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183"/>
      <c r="B36" s="35" t="s">
        <v>24</v>
      </c>
      <c r="C36" s="4"/>
      <c r="D36" s="1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183"/>
      <c r="B37" s="35" t="s">
        <v>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">
      <c r="A38" s="183"/>
      <c r="B38" s="184" t="s">
        <v>26</v>
      </c>
    </row>
    <row r="39" spans="1:16" ht="18">
      <c r="A39" s="183"/>
      <c r="B39" s="184" t="s">
        <v>6</v>
      </c>
    </row>
    <row r="40" spans="1:16" ht="19" thickBot="1">
      <c r="A40" s="185"/>
      <c r="B40" s="186" t="s">
        <v>7</v>
      </c>
    </row>
    <row r="41" spans="1:16" ht="16" thickTop="1"/>
  </sheetData>
  <pageMargins left="0.75" right="0.75" top="1" bottom="1" header="0.5" footer="0.5"/>
  <pageSetup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150" zoomScaleNormal="150" zoomScalePageLayoutView="150" workbookViewId="0">
      <selection activeCell="H10" sqref="H10"/>
    </sheetView>
  </sheetViews>
  <sheetFormatPr baseColWidth="10" defaultRowHeight="15" x14ac:dyDescent="0"/>
  <cols>
    <col min="1" max="1" width="4.5" style="80" customWidth="1"/>
    <col min="2" max="2" width="4.6640625" style="80" customWidth="1"/>
    <col min="3" max="3" width="11.83203125" style="80" customWidth="1"/>
    <col min="4" max="4" width="15.5" style="80" customWidth="1"/>
    <col min="5" max="5" width="11.83203125" style="80" customWidth="1"/>
    <col min="6" max="6" width="14.83203125" style="80" customWidth="1"/>
    <col min="7" max="20" width="10.83203125" style="80"/>
    <col min="21" max="16384" width="10.83203125" style="7"/>
  </cols>
  <sheetData>
    <row r="1" spans="3:6" ht="8" customHeight="1"/>
    <row r="2" spans="3:6" ht="18">
      <c r="C2" s="266" t="s">
        <v>128</v>
      </c>
      <c r="D2" s="266"/>
    </row>
    <row r="4" spans="3:6" ht="16" thickBot="1">
      <c r="C4" s="274" t="s">
        <v>129</v>
      </c>
      <c r="D4" s="275" t="s">
        <v>135</v>
      </c>
      <c r="E4" s="275" t="s">
        <v>130</v>
      </c>
      <c r="F4" s="274" t="s">
        <v>131</v>
      </c>
    </row>
    <row r="5" spans="3:6" ht="16" thickTop="1">
      <c r="C5" s="276" t="s">
        <v>132</v>
      </c>
      <c r="D5" s="269">
        <v>24</v>
      </c>
      <c r="E5" s="277">
        <f>SUM(D5*42.37)</f>
        <v>1016.8799999999999</v>
      </c>
      <c r="F5" s="278">
        <f>SUM((E5*0.14)+(D5*9.75))</f>
        <v>376.36320000000001</v>
      </c>
    </row>
    <row r="6" spans="3:6" ht="16" thickBot="1">
      <c r="C6" s="279" t="s">
        <v>133</v>
      </c>
      <c r="D6" s="270">
        <v>24</v>
      </c>
      <c r="E6" s="280">
        <f>SUM(D6*42.37)</f>
        <v>1016.8799999999999</v>
      </c>
      <c r="F6" s="281">
        <f>SUM((E6*0.22)+(D6*9.75))</f>
        <v>457.71359999999999</v>
      </c>
    </row>
    <row r="7" spans="3:6" ht="14" customHeight="1" thickTop="1">
      <c r="C7" s="282"/>
      <c r="D7" s="282"/>
      <c r="E7" s="283"/>
      <c r="F7" s="284"/>
    </row>
    <row r="8" spans="3:6" ht="15" customHeight="1">
      <c r="C8" s="282"/>
      <c r="D8" s="282"/>
      <c r="E8" s="283"/>
      <c r="F8" s="284"/>
    </row>
    <row r="9" spans="3:6" ht="17" customHeight="1">
      <c r="C9" s="285" t="s">
        <v>134</v>
      </c>
      <c r="D9" s="285"/>
      <c r="E9" s="89"/>
      <c r="F9" s="282"/>
    </row>
    <row r="10" spans="3:6" ht="14" customHeight="1">
      <c r="C10" s="282"/>
      <c r="D10" s="286"/>
      <c r="E10" s="89"/>
      <c r="F10" s="282"/>
    </row>
    <row r="11" spans="3:6" ht="16" thickBot="1">
      <c r="C11" s="274" t="s">
        <v>129</v>
      </c>
      <c r="D11" s="275" t="s">
        <v>135</v>
      </c>
      <c r="E11" s="287" t="s">
        <v>130</v>
      </c>
      <c r="F11" s="274" t="s">
        <v>131</v>
      </c>
    </row>
    <row r="12" spans="3:6" ht="16" thickTop="1">
      <c r="C12" s="276" t="s">
        <v>132</v>
      </c>
      <c r="D12" s="271">
        <v>40</v>
      </c>
      <c r="E12" s="277">
        <f>SUM(D12*42.37)</f>
        <v>1694.8</v>
      </c>
      <c r="F12" s="288">
        <f>SUM((E12*0.14)+(D12*9.75))</f>
        <v>627.27200000000005</v>
      </c>
    </row>
    <row r="13" spans="3:6" ht="16" thickBot="1">
      <c r="C13" s="279" t="s">
        <v>133</v>
      </c>
      <c r="D13" s="272">
        <v>40</v>
      </c>
      <c r="E13" s="280">
        <f>SUM(D13*42.37)</f>
        <v>1694.8</v>
      </c>
      <c r="F13" s="289">
        <f>SUM((E13*0.22)+(D13*9.75))</f>
        <v>762.85599999999999</v>
      </c>
    </row>
    <row r="14" spans="3:6" ht="16" thickTop="1">
      <c r="C14" s="268"/>
      <c r="D14" s="268"/>
      <c r="E14" s="273"/>
      <c r="F14" s="268"/>
    </row>
    <row r="15" spans="3:6">
      <c r="C15" s="268"/>
      <c r="D15" s="268"/>
      <c r="E15" s="268"/>
      <c r="F15" s="268"/>
    </row>
    <row r="16" spans="3:6">
      <c r="C16" s="268"/>
      <c r="D16" s="268"/>
      <c r="E16" s="268"/>
      <c r="F16" s="268"/>
    </row>
    <row r="18" spans="3:6">
      <c r="C18" s="268"/>
      <c r="D18" s="268"/>
      <c r="E18" s="268"/>
      <c r="F18" s="268"/>
    </row>
    <row r="20" spans="3:6">
      <c r="C20" s="268"/>
      <c r="D20" s="268"/>
      <c r="E20" s="268"/>
      <c r="F20" s="268"/>
    </row>
    <row r="22" spans="3:6">
      <c r="C22" s="268"/>
      <c r="D22" s="268"/>
      <c r="E22" s="268"/>
      <c r="F22" s="268"/>
    </row>
    <row r="24" spans="3:6">
      <c r="C24" s="268"/>
      <c r="D24" s="268"/>
      <c r="E24" s="268"/>
      <c r="F24" s="268"/>
    </row>
    <row r="26" spans="3:6">
      <c r="C26" s="268"/>
      <c r="D26" s="268"/>
      <c r="E26" s="273"/>
      <c r="F26" s="268"/>
    </row>
  </sheetData>
  <sheetProtection password="CA6C" sheet="1" objects="1" scenarios="1" formatCells="0" formatColumns="0" formatRows="0" insertColumns="0" selectLockedCells="1"/>
  <pageMargins left="0.75" right="0.75" top="1" bottom="1" header="0.5" footer="0.5"/>
  <pageSetup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Q67"/>
  <sheetViews>
    <sheetView workbookViewId="0">
      <selection activeCell="M13" sqref="M13"/>
    </sheetView>
  </sheetViews>
  <sheetFormatPr baseColWidth="10" defaultRowHeight="15" x14ac:dyDescent="0"/>
  <cols>
    <col min="1" max="1" width="3.5" style="89" customWidth="1"/>
    <col min="2" max="2" width="10.33203125" style="260" customWidth="1"/>
    <col min="3" max="3" width="5.83203125" style="260" customWidth="1"/>
    <col min="4" max="4" width="8.83203125" style="260" customWidth="1"/>
    <col min="5" max="5" width="5.33203125" style="260" customWidth="1"/>
    <col min="6" max="6" width="6.1640625" style="260" customWidth="1"/>
    <col min="7" max="7" width="8.33203125" style="260" customWidth="1"/>
    <col min="8" max="8" width="8.83203125" style="260" customWidth="1"/>
    <col min="9" max="9" width="4.5" style="260" customWidth="1"/>
    <col min="10" max="10" width="7.1640625" style="260" customWidth="1"/>
    <col min="11" max="11" width="6.33203125" style="260" customWidth="1"/>
    <col min="12" max="12" width="9.1640625" style="260" customWidth="1"/>
    <col min="13" max="13" width="5.1640625" style="260" customWidth="1"/>
    <col min="14" max="14" width="10.83203125" style="260" customWidth="1"/>
    <col min="15" max="15" width="9.33203125" style="260" customWidth="1"/>
    <col min="16" max="16" width="10.1640625" style="260" customWidth="1"/>
    <col min="17" max="16384" width="10.83203125" style="89"/>
  </cols>
  <sheetData>
    <row r="1" spans="1:17" ht="36">
      <c r="A1" s="188"/>
      <c r="B1" s="425" t="s">
        <v>76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189"/>
      <c r="Q1" s="188"/>
    </row>
    <row r="2" spans="1:17" ht="20">
      <c r="A2" s="110"/>
      <c r="B2" s="190"/>
      <c r="C2" s="190"/>
      <c r="D2" s="190"/>
      <c r="E2" s="427" t="s">
        <v>77</v>
      </c>
      <c r="F2" s="428"/>
      <c r="G2" s="428"/>
      <c r="H2" s="428"/>
      <c r="I2" s="428"/>
      <c r="J2" s="428"/>
      <c r="K2" s="428"/>
      <c r="L2" s="428"/>
      <c r="M2" s="191"/>
      <c r="N2" s="191"/>
      <c r="O2" s="191"/>
      <c r="P2" s="192"/>
      <c r="Q2" s="110"/>
    </row>
    <row r="3" spans="1:17" ht="20">
      <c r="A3" s="110"/>
      <c r="B3" s="190"/>
      <c r="C3" s="190"/>
      <c r="D3" s="190"/>
      <c r="E3" s="427" t="s">
        <v>78</v>
      </c>
      <c r="F3" s="429"/>
      <c r="G3" s="429"/>
      <c r="H3" s="429"/>
      <c r="I3" s="429"/>
      <c r="J3" s="429"/>
      <c r="K3" s="429"/>
      <c r="L3" s="429"/>
      <c r="M3" s="191"/>
      <c r="N3" s="191"/>
      <c r="O3" s="191"/>
      <c r="P3" s="192"/>
      <c r="Q3" s="110"/>
    </row>
    <row r="4" spans="1:17" ht="20">
      <c r="A4" s="110"/>
      <c r="B4" s="190"/>
      <c r="C4" s="190"/>
      <c r="D4" s="190"/>
      <c r="E4" s="193"/>
      <c r="F4" s="198"/>
      <c r="G4" s="198"/>
      <c r="H4" s="198"/>
      <c r="I4" s="198"/>
      <c r="J4" s="198"/>
      <c r="K4" s="198"/>
      <c r="L4" s="198"/>
      <c r="M4" s="191"/>
      <c r="N4" s="191"/>
      <c r="O4" s="191"/>
      <c r="P4" s="192"/>
      <c r="Q4" s="110"/>
    </row>
    <row r="5" spans="1:17" ht="20">
      <c r="A5" s="110"/>
      <c r="B5" s="190"/>
      <c r="C5" s="194" t="s">
        <v>79</v>
      </c>
      <c r="D5" s="190"/>
      <c r="E5" s="195"/>
      <c r="F5" s="254"/>
      <c r="G5" s="194" t="s">
        <v>80</v>
      </c>
      <c r="H5" s="254"/>
      <c r="I5" s="254"/>
      <c r="J5" s="254"/>
      <c r="K5" s="194" t="s">
        <v>81</v>
      </c>
      <c r="L5" s="254"/>
      <c r="M5" s="191"/>
      <c r="N5" s="196"/>
      <c r="O5" s="194" t="s">
        <v>82</v>
      </c>
      <c r="P5" s="197"/>
      <c r="Q5" s="110"/>
    </row>
    <row r="6" spans="1:17" ht="20">
      <c r="A6" s="110"/>
      <c r="B6" s="190"/>
      <c r="C6" s="190"/>
      <c r="D6" s="190"/>
      <c r="E6" s="195"/>
      <c r="F6" s="254"/>
      <c r="G6" s="254"/>
      <c r="H6" s="254"/>
      <c r="I6" s="254"/>
      <c r="J6" s="254"/>
      <c r="K6" s="254"/>
      <c r="L6" s="254"/>
      <c r="M6" s="191"/>
      <c r="N6" s="191"/>
      <c r="O6" s="191"/>
      <c r="P6" s="197"/>
      <c r="Q6" s="110"/>
    </row>
    <row r="7" spans="1:17" ht="20">
      <c r="A7" s="110"/>
      <c r="B7" s="190"/>
      <c r="C7" s="190"/>
      <c r="D7" s="190"/>
      <c r="E7" s="195"/>
      <c r="F7" s="254"/>
      <c r="G7" s="254"/>
      <c r="H7" s="254"/>
      <c r="I7" s="254"/>
      <c r="J7" s="254"/>
      <c r="K7" s="254"/>
      <c r="L7" s="254"/>
      <c r="M7" s="191"/>
      <c r="N7" s="191"/>
      <c r="O7" s="191"/>
      <c r="P7" s="197"/>
      <c r="Q7" s="110"/>
    </row>
    <row r="8" spans="1:17" ht="20">
      <c r="A8" s="110"/>
      <c r="B8" s="190"/>
      <c r="C8" s="190"/>
      <c r="D8" s="190"/>
      <c r="E8" s="430"/>
      <c r="F8" s="254"/>
      <c r="G8" s="254"/>
      <c r="H8" s="254"/>
      <c r="I8" s="430"/>
      <c r="J8" s="254"/>
      <c r="K8" s="254"/>
      <c r="L8" s="432"/>
      <c r="M8" s="433"/>
      <c r="N8" s="191"/>
      <c r="O8" s="191"/>
      <c r="P8" s="197"/>
      <c r="Q8" s="110"/>
    </row>
    <row r="9" spans="1:17" ht="20">
      <c r="A9" s="110"/>
      <c r="B9" s="190"/>
      <c r="C9" s="190"/>
      <c r="D9" s="190"/>
      <c r="E9" s="431"/>
      <c r="F9" s="254"/>
      <c r="G9" s="254"/>
      <c r="H9" s="254"/>
      <c r="I9" s="431"/>
      <c r="J9" s="254"/>
      <c r="K9" s="254"/>
      <c r="L9" s="433"/>
      <c r="M9" s="433"/>
      <c r="N9" s="191"/>
      <c r="O9" s="191"/>
      <c r="P9" s="197"/>
      <c r="Q9" s="198"/>
    </row>
    <row r="10" spans="1:17" ht="20">
      <c r="A10" s="110"/>
      <c r="B10" s="190"/>
      <c r="C10" s="190"/>
      <c r="D10" s="190"/>
      <c r="E10" s="199"/>
      <c r="F10" s="254"/>
      <c r="G10" s="254"/>
      <c r="H10" s="254"/>
      <c r="I10" s="200"/>
      <c r="J10" s="254"/>
      <c r="K10" s="254"/>
      <c r="L10" s="254"/>
      <c r="M10" s="191"/>
      <c r="N10" s="191"/>
      <c r="O10" s="191"/>
      <c r="P10" s="197"/>
      <c r="Q10" s="110"/>
    </row>
    <row r="11" spans="1:17" ht="20">
      <c r="A11" s="110"/>
      <c r="B11" s="434" t="s">
        <v>83</v>
      </c>
      <c r="C11" s="435"/>
      <c r="D11" s="435"/>
      <c r="E11" s="199"/>
      <c r="F11" s="434" t="s">
        <v>84</v>
      </c>
      <c r="G11" s="435"/>
      <c r="H11" s="435"/>
      <c r="I11" s="200"/>
      <c r="J11" s="434" t="s">
        <v>85</v>
      </c>
      <c r="K11" s="434"/>
      <c r="L11" s="434"/>
      <c r="M11" s="201"/>
      <c r="N11" s="434" t="s">
        <v>86</v>
      </c>
      <c r="O11" s="436"/>
      <c r="P11" s="437"/>
      <c r="Q11" s="110"/>
    </row>
    <row r="12" spans="1:17" ht="20">
      <c r="A12" s="110"/>
      <c r="B12" s="434" t="s">
        <v>87</v>
      </c>
      <c r="C12" s="437"/>
      <c r="D12" s="437"/>
      <c r="E12" s="202"/>
      <c r="F12" s="434" t="s">
        <v>88</v>
      </c>
      <c r="G12" s="435"/>
      <c r="H12" s="435"/>
      <c r="I12" s="200"/>
      <c r="J12" s="434" t="s">
        <v>89</v>
      </c>
      <c r="K12" s="435"/>
      <c r="L12" s="435"/>
      <c r="M12" s="201"/>
      <c r="N12" s="434" t="s">
        <v>90</v>
      </c>
      <c r="O12" s="435"/>
      <c r="P12" s="437"/>
      <c r="Q12" s="110"/>
    </row>
    <row r="13" spans="1:17" ht="20">
      <c r="A13" s="110"/>
      <c r="B13" s="434" t="s">
        <v>91</v>
      </c>
      <c r="C13" s="437"/>
      <c r="D13" s="437"/>
      <c r="E13" s="202"/>
      <c r="F13" s="434" t="s">
        <v>92</v>
      </c>
      <c r="G13" s="435"/>
      <c r="H13" s="435"/>
      <c r="I13" s="200"/>
      <c r="J13" s="434" t="s">
        <v>93</v>
      </c>
      <c r="K13" s="435"/>
      <c r="L13" s="435"/>
      <c r="M13" s="203"/>
      <c r="N13" s="434" t="s">
        <v>94</v>
      </c>
      <c r="O13" s="435"/>
      <c r="P13" s="431"/>
      <c r="Q13" s="110"/>
    </row>
    <row r="14" spans="1:17" ht="17" customHeight="1">
      <c r="A14" s="204"/>
      <c r="B14" s="205"/>
      <c r="C14" s="255"/>
      <c r="D14" s="255"/>
      <c r="E14" s="206"/>
      <c r="F14" s="205"/>
      <c r="G14" s="255"/>
      <c r="H14" s="255"/>
      <c r="I14" s="256"/>
      <c r="J14" s="205"/>
      <c r="K14" s="255"/>
      <c r="L14" s="255"/>
      <c r="M14" s="207"/>
      <c r="N14" s="207"/>
      <c r="O14" s="207"/>
      <c r="P14" s="208"/>
      <c r="Q14" s="204"/>
    </row>
    <row r="15" spans="1:17" ht="25" customHeight="1" thickBot="1">
      <c r="A15" s="198"/>
      <c r="B15" s="209"/>
      <c r="C15" s="209"/>
      <c r="D15" s="202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198"/>
      <c r="Q15" s="198"/>
    </row>
    <row r="16" spans="1:17" ht="29" customHeight="1">
      <c r="B16" s="438" t="s">
        <v>95</v>
      </c>
      <c r="C16" s="439"/>
      <c r="D16" s="210">
        <v>40</v>
      </c>
      <c r="E16" s="211" t="s">
        <v>96</v>
      </c>
      <c r="F16" s="438" t="s">
        <v>97</v>
      </c>
      <c r="G16" s="439"/>
      <c r="H16" s="210">
        <v>40</v>
      </c>
      <c r="I16" s="200" t="s">
        <v>96</v>
      </c>
      <c r="J16" s="440" t="s">
        <v>98</v>
      </c>
      <c r="K16" s="441"/>
      <c r="L16" s="210">
        <v>80</v>
      </c>
      <c r="M16" s="212" t="s">
        <v>99</v>
      </c>
      <c r="N16" s="442" t="s">
        <v>100</v>
      </c>
      <c r="O16" s="443"/>
      <c r="P16" s="444"/>
    </row>
    <row r="17" spans="1:17">
      <c r="B17" s="458" t="s">
        <v>101</v>
      </c>
      <c r="C17" s="459"/>
      <c r="D17" s="213">
        <v>40</v>
      </c>
      <c r="E17" s="214"/>
      <c r="F17" s="460" t="s">
        <v>102</v>
      </c>
      <c r="G17" s="461"/>
      <c r="H17" s="213">
        <v>40</v>
      </c>
      <c r="I17" s="215"/>
      <c r="J17" s="462" t="s">
        <v>103</v>
      </c>
      <c r="K17" s="463"/>
      <c r="L17" s="213">
        <v>80</v>
      </c>
      <c r="M17" s="216"/>
      <c r="N17" s="445" t="s">
        <v>104</v>
      </c>
      <c r="O17" s="446"/>
      <c r="P17" s="217" t="s">
        <v>105</v>
      </c>
    </row>
    <row r="18" spans="1:17">
      <c r="B18" s="447" t="s">
        <v>106</v>
      </c>
      <c r="C18" s="448"/>
      <c r="D18" s="218">
        <v>42.35</v>
      </c>
      <c r="E18" s="214"/>
      <c r="F18" s="449" t="s">
        <v>106</v>
      </c>
      <c r="G18" s="450"/>
      <c r="H18" s="218">
        <v>42.35</v>
      </c>
      <c r="I18" s="219"/>
      <c r="J18" s="449" t="s">
        <v>106</v>
      </c>
      <c r="K18" s="451"/>
      <c r="L18" s="218">
        <v>42.35</v>
      </c>
      <c r="M18" s="216"/>
      <c r="N18" s="452" t="s">
        <v>107</v>
      </c>
      <c r="O18" s="453"/>
      <c r="P18" s="220" t="s">
        <v>108</v>
      </c>
    </row>
    <row r="19" spans="1:17">
      <c r="B19" s="447" t="s">
        <v>109</v>
      </c>
      <c r="C19" s="464"/>
      <c r="D19" s="221">
        <f>SUM(D17*D18)</f>
        <v>1694</v>
      </c>
      <c r="E19" s="214"/>
      <c r="F19" s="449" t="s">
        <v>109</v>
      </c>
      <c r="G19" s="465"/>
      <c r="H19" s="221">
        <f>SUM(H17*H18)</f>
        <v>1694</v>
      </c>
      <c r="I19" s="219"/>
      <c r="J19" s="449" t="s">
        <v>109</v>
      </c>
      <c r="K19" s="463"/>
      <c r="L19" s="221">
        <f>SUM(L17*L18)</f>
        <v>3388</v>
      </c>
      <c r="M19" s="216"/>
      <c r="N19" s="222" t="s">
        <v>110</v>
      </c>
      <c r="O19" s="223">
        <v>1600</v>
      </c>
      <c r="P19" s="224">
        <f>D22</f>
        <v>762.68000000000006</v>
      </c>
    </row>
    <row r="20" spans="1:17">
      <c r="B20" s="225" t="s">
        <v>111</v>
      </c>
      <c r="C20" s="264">
        <v>0.22</v>
      </c>
      <c r="D20" s="226">
        <f>SUM(D19*C20)</f>
        <v>372.68</v>
      </c>
      <c r="E20" s="214"/>
      <c r="F20" s="466" t="s">
        <v>111</v>
      </c>
      <c r="G20" s="463"/>
      <c r="H20" s="265">
        <v>0.21</v>
      </c>
      <c r="I20" s="219"/>
      <c r="J20" s="466" t="s">
        <v>112</v>
      </c>
      <c r="K20" s="451"/>
      <c r="L20" s="265">
        <v>0.13</v>
      </c>
      <c r="M20" s="216"/>
      <c r="N20" s="227" t="s">
        <v>113</v>
      </c>
      <c r="O20" s="223">
        <v>3200</v>
      </c>
      <c r="P20" s="228">
        <f>H22</f>
        <v>355.74</v>
      </c>
    </row>
    <row r="21" spans="1:17" ht="19" customHeight="1" thickBot="1">
      <c r="B21" s="229" t="s">
        <v>114</v>
      </c>
      <c r="C21" s="230">
        <f>SUM(39/4)</f>
        <v>9.75</v>
      </c>
      <c r="D21" s="226">
        <f>SUM(D17*C21)</f>
        <v>390</v>
      </c>
      <c r="E21" s="231"/>
      <c r="F21" s="454" t="s">
        <v>115</v>
      </c>
      <c r="G21" s="455"/>
      <c r="H21" s="232">
        <f>SUM(H19*H20)</f>
        <v>355.74</v>
      </c>
      <c r="I21" s="233" t="s">
        <v>96</v>
      </c>
      <c r="J21" s="456" t="s">
        <v>116</v>
      </c>
      <c r="K21" s="457"/>
      <c r="L21" s="232">
        <f>SUM(L19*L20)</f>
        <v>440.44</v>
      </c>
      <c r="M21" s="216"/>
      <c r="N21" s="227" t="s">
        <v>117</v>
      </c>
      <c r="O21" s="223">
        <v>6400</v>
      </c>
      <c r="P21" s="234">
        <f>L22</f>
        <v>440.44</v>
      </c>
    </row>
    <row r="22" spans="1:17" ht="24" thickBot="1">
      <c r="A22" s="198"/>
      <c r="B22" s="467" t="s">
        <v>118</v>
      </c>
      <c r="C22" s="468"/>
      <c r="D22" s="235">
        <f>SUM(D20:D21)</f>
        <v>762.68000000000006</v>
      </c>
      <c r="E22" s="236"/>
      <c r="F22" s="467" t="s">
        <v>119</v>
      </c>
      <c r="G22" s="468"/>
      <c r="H22" s="237">
        <f>SUM(H21)</f>
        <v>355.74</v>
      </c>
      <c r="I22" s="238" t="s">
        <v>96</v>
      </c>
      <c r="J22" s="469" t="s">
        <v>120</v>
      </c>
      <c r="K22" s="470"/>
      <c r="L22" s="237">
        <f>SUM(L21)</f>
        <v>440.44</v>
      </c>
      <c r="M22" s="239" t="s">
        <v>99</v>
      </c>
      <c r="N22" s="471" t="s">
        <v>121</v>
      </c>
      <c r="O22" s="472"/>
      <c r="P22" s="235">
        <f>SUM(P19:P21)</f>
        <v>1558.8600000000001</v>
      </c>
      <c r="Q22" s="198"/>
    </row>
    <row r="23" spans="1:17" ht="23">
      <c r="A23" s="257"/>
      <c r="B23" s="240"/>
      <c r="C23" s="241"/>
      <c r="D23" s="258"/>
      <c r="E23" s="242"/>
      <c r="F23" s="243"/>
      <c r="G23" s="243"/>
      <c r="H23" s="244"/>
      <c r="I23" s="244"/>
      <c r="J23" s="259"/>
      <c r="K23" s="259"/>
      <c r="L23" s="245"/>
      <c r="M23" s="212"/>
      <c r="N23" s="246"/>
      <c r="O23" s="246"/>
      <c r="P23" s="247"/>
      <c r="Q23" s="257"/>
    </row>
    <row r="24" spans="1:17" ht="23">
      <c r="A24" s="248"/>
      <c r="B24" s="473" t="s">
        <v>122</v>
      </c>
      <c r="C24" s="473"/>
      <c r="D24" s="249">
        <v>750</v>
      </c>
      <c r="E24" s="233" t="s">
        <v>96</v>
      </c>
      <c r="F24" s="211" t="s">
        <v>96</v>
      </c>
      <c r="G24" s="250"/>
      <c r="H24" s="251"/>
      <c r="I24" s="252" t="s">
        <v>122</v>
      </c>
      <c r="J24" s="249">
        <v>750</v>
      </c>
      <c r="K24" s="249"/>
      <c r="L24" s="202"/>
      <c r="M24" s="212" t="s">
        <v>99</v>
      </c>
      <c r="N24" s="474" t="s">
        <v>122</v>
      </c>
      <c r="O24" s="475"/>
      <c r="P24" s="249">
        <v>1500</v>
      </c>
      <c r="Q24" s="248"/>
    </row>
    <row r="25" spans="1:17">
      <c r="A25" s="198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47"/>
      <c r="Q25" s="198"/>
    </row>
    <row r="26" spans="1:17">
      <c r="A26" s="198"/>
      <c r="B26" s="253"/>
      <c r="C26" s="253"/>
      <c r="D26" s="253"/>
      <c r="E26" s="253"/>
      <c r="F26" s="253"/>
      <c r="G26" s="89"/>
      <c r="H26" s="253"/>
      <c r="I26" s="253"/>
      <c r="J26" s="253"/>
      <c r="K26" s="253"/>
      <c r="L26" s="253"/>
      <c r="M26" s="253"/>
      <c r="N26" s="253"/>
      <c r="O26" s="253"/>
      <c r="P26" s="247"/>
      <c r="Q26" s="198"/>
    </row>
    <row r="27" spans="1:17">
      <c r="A27" s="198"/>
      <c r="B27" s="89"/>
      <c r="C27" s="89"/>
      <c r="D27" s="89"/>
      <c r="E27" s="89"/>
      <c r="F27" s="253"/>
      <c r="G27" s="89"/>
      <c r="H27" s="89"/>
      <c r="I27" s="89"/>
      <c r="J27" s="89"/>
      <c r="K27" s="89"/>
      <c r="L27" s="89"/>
      <c r="M27" s="89"/>
      <c r="N27" s="89"/>
      <c r="O27" s="89"/>
      <c r="P27" s="198"/>
      <c r="Q27" s="198"/>
    </row>
    <row r="28" spans="1:17">
      <c r="A28" s="198"/>
      <c r="B28" s="89"/>
      <c r="C28" s="89"/>
      <c r="D28" s="89"/>
      <c r="E28" s="89"/>
      <c r="F28" s="253"/>
      <c r="G28" s="89"/>
      <c r="H28" s="89"/>
      <c r="I28" s="89"/>
      <c r="J28" s="89"/>
      <c r="K28" s="89"/>
      <c r="L28" s="89"/>
      <c r="M28" s="89"/>
      <c r="N28" s="89"/>
      <c r="O28" s="89"/>
      <c r="P28" s="198"/>
      <c r="Q28" s="198"/>
    </row>
    <row r="29" spans="1:17">
      <c r="A29" s="19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198"/>
      <c r="Q29" s="198"/>
    </row>
    <row r="30" spans="1:17">
      <c r="A30" s="19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98"/>
      <c r="Q30" s="198"/>
    </row>
    <row r="31" spans="1:17">
      <c r="A31" s="19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198"/>
      <c r="Q31" s="198"/>
    </row>
    <row r="32" spans="1:17">
      <c r="A32" s="19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198"/>
      <c r="Q32" s="198"/>
    </row>
    <row r="33" spans="1:17">
      <c r="A33" s="19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198"/>
      <c r="Q33" s="198"/>
    </row>
    <row r="34" spans="1:17">
      <c r="A34" s="19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198"/>
      <c r="Q34" s="198"/>
    </row>
    <row r="35" spans="1:17">
      <c r="A35" s="19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198"/>
      <c r="Q35" s="198"/>
    </row>
    <row r="36" spans="1:17">
      <c r="A36" s="19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98"/>
      <c r="Q36" s="198"/>
    </row>
    <row r="37" spans="1:17">
      <c r="A37" s="19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198"/>
      <c r="Q37" s="198"/>
    </row>
    <row r="38" spans="1:17">
      <c r="A38" s="19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198"/>
      <c r="Q38" s="198"/>
    </row>
    <row r="39" spans="1:17">
      <c r="A39" s="19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198"/>
      <c r="Q39" s="198"/>
    </row>
    <row r="40" spans="1:17">
      <c r="A40" s="19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198"/>
      <c r="Q40" s="198"/>
    </row>
    <row r="41" spans="1:17">
      <c r="A41" s="19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198"/>
      <c r="Q41" s="198"/>
    </row>
    <row r="42" spans="1:17">
      <c r="A42" s="19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98"/>
      <c r="Q42" s="198"/>
    </row>
    <row r="43" spans="1:17">
      <c r="A43" s="19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198"/>
      <c r="Q43" s="198"/>
    </row>
    <row r="44" spans="1:17">
      <c r="A44" s="19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198"/>
      <c r="Q44" s="198"/>
    </row>
    <row r="45" spans="1:17">
      <c r="A45" s="19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98"/>
      <c r="Q45" s="198"/>
    </row>
    <row r="46" spans="1:17">
      <c r="A46" s="19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98"/>
      <c r="Q46" s="198"/>
    </row>
    <row r="47" spans="1:17">
      <c r="A47" s="19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198"/>
      <c r="Q47" s="198"/>
    </row>
    <row r="48" spans="1:17">
      <c r="A48" s="19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98"/>
      <c r="Q48" s="198"/>
    </row>
    <row r="49" spans="1:17">
      <c r="A49" s="19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98"/>
      <c r="Q49" s="198"/>
    </row>
    <row r="50" spans="1:17">
      <c r="A50" s="19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98"/>
      <c r="Q50" s="198"/>
    </row>
    <row r="51" spans="1:17">
      <c r="A51" s="19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98"/>
      <c r="Q51" s="198"/>
    </row>
    <row r="52" spans="1:17">
      <c r="A52" s="19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98"/>
      <c r="Q52" s="198"/>
    </row>
    <row r="53" spans="1:17">
      <c r="A53" s="19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98"/>
      <c r="Q53" s="198"/>
    </row>
    <row r="54" spans="1:17">
      <c r="A54" s="19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98"/>
      <c r="Q54" s="198"/>
    </row>
    <row r="55" spans="1:17">
      <c r="A55" s="19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98"/>
      <c r="Q55" s="198"/>
    </row>
    <row r="56" spans="1:17">
      <c r="A56" s="19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98"/>
      <c r="Q56" s="198"/>
    </row>
    <row r="57" spans="1:17">
      <c r="A57" s="19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98"/>
      <c r="Q57" s="198"/>
    </row>
    <row r="58" spans="1:17">
      <c r="A58" s="19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98"/>
      <c r="Q58" s="198"/>
    </row>
    <row r="59" spans="1:17">
      <c r="A59" s="19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98"/>
      <c r="Q59" s="198"/>
    </row>
    <row r="60" spans="1:17">
      <c r="A60" s="19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98"/>
      <c r="Q60" s="198"/>
    </row>
    <row r="61" spans="1:17">
      <c r="A61" s="19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98"/>
      <c r="Q61" s="198"/>
    </row>
    <row r="62" spans="1:17">
      <c r="A62" s="19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98"/>
      <c r="Q62" s="198"/>
    </row>
    <row r="63" spans="1:17">
      <c r="A63" s="19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98"/>
      <c r="Q63" s="198"/>
    </row>
    <row r="64" spans="1:17">
      <c r="A64" s="19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98"/>
      <c r="Q64" s="198"/>
    </row>
    <row r="65" spans="1:17">
      <c r="A65" s="19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98"/>
      <c r="Q65" s="198"/>
    </row>
    <row r="66" spans="1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</sheetData>
  <sheetProtection password="CA6C" sheet="1" objects="1" scenarios="1"/>
  <mergeCells count="43">
    <mergeCell ref="B22:C22"/>
    <mergeCell ref="F22:G22"/>
    <mergeCell ref="J22:K22"/>
    <mergeCell ref="N22:O22"/>
    <mergeCell ref="B24:C24"/>
    <mergeCell ref="N24:O24"/>
    <mergeCell ref="F21:G21"/>
    <mergeCell ref="J21:K21"/>
    <mergeCell ref="B17:C17"/>
    <mergeCell ref="F17:G17"/>
    <mergeCell ref="J17:K17"/>
    <mergeCell ref="B19:C19"/>
    <mergeCell ref="F19:G19"/>
    <mergeCell ref="J19:K19"/>
    <mergeCell ref="F20:G20"/>
    <mergeCell ref="J20:K20"/>
    <mergeCell ref="N17:O17"/>
    <mergeCell ref="B18:C18"/>
    <mergeCell ref="F18:G18"/>
    <mergeCell ref="J18:K18"/>
    <mergeCell ref="N18:O18"/>
    <mergeCell ref="B13:D13"/>
    <mergeCell ref="F13:H13"/>
    <mergeCell ref="J13:L13"/>
    <mergeCell ref="N13:P13"/>
    <mergeCell ref="B16:C16"/>
    <mergeCell ref="F16:G16"/>
    <mergeCell ref="J16:K16"/>
    <mergeCell ref="N16:P16"/>
    <mergeCell ref="B11:D11"/>
    <mergeCell ref="F11:H11"/>
    <mergeCell ref="J11:L11"/>
    <mergeCell ref="N11:P11"/>
    <mergeCell ref="B12:D12"/>
    <mergeCell ref="F12:H12"/>
    <mergeCell ref="J12:L12"/>
    <mergeCell ref="N12:P12"/>
    <mergeCell ref="B1:O1"/>
    <mergeCell ref="E2:L2"/>
    <mergeCell ref="E3:L3"/>
    <mergeCell ref="E8:E9"/>
    <mergeCell ref="I8:I9"/>
    <mergeCell ref="L8:M9"/>
  </mergeCells>
  <pageMargins left="0.75" right="0.75" top="1" bottom="1" header="0.5" footer="0.5"/>
  <pageSetup scale="9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1" sqref="C1"/>
    </sheetView>
  </sheetViews>
  <sheetFormatPr baseColWidth="10" defaultRowHeight="15" x14ac:dyDescent="0"/>
  <cols>
    <col min="1" max="1" width="149.5" style="114" customWidth="1"/>
    <col min="2" max="16384" width="10.83203125" style="114"/>
  </cols>
  <sheetData>
    <row r="1" ht="409" customHeight="1"/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</vt:lpstr>
      <vt:lpstr>Blank</vt:lpstr>
      <vt:lpstr>12 Mo Sample</vt:lpstr>
      <vt:lpstr>6-4-5 12 Mo Sample</vt:lpstr>
      <vt:lpstr>Color Coded</vt:lpstr>
      <vt:lpstr>Cust Qualified Calculator</vt:lpstr>
      <vt:lpstr>Income Estimator</vt:lpstr>
      <vt:lpstr>Picture Income Est</vt:lpstr>
    </vt:vector>
  </TitlesOfParts>
  <Company>Fit 4 Excellence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Rathmann</dc:creator>
  <cp:lastModifiedBy>Dawn Rathmann</cp:lastModifiedBy>
  <dcterms:created xsi:type="dcterms:W3CDTF">2016-04-04T22:33:46Z</dcterms:created>
  <dcterms:modified xsi:type="dcterms:W3CDTF">2017-04-09T23:41:34Z</dcterms:modified>
</cp:coreProperties>
</file>